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360" yWindow="135" windowWidth="8415" windowHeight="5475" tabRatio="945" firstSheet="2" activeTab="10"/>
  </bookViews>
  <sheets>
    <sheet name="Links" sheetId="1" state="hidden" r:id="rId1"/>
    <sheet name="adjustments" sheetId="2" state="hidden" r:id="rId2"/>
    <sheet name="Title IEF" sheetId="3" r:id="rId3"/>
    <sheet name="BS" sheetId="4" r:id="rId4"/>
    <sheet name="P&amp;L" sheetId="5" r:id="rId5"/>
    <sheet name="Qtr - PnL" sheetId="6" state="hidden" r:id="rId6"/>
    <sheet name="Other Comp Income" sheetId="7" r:id="rId7"/>
    <sheet name="Qtr Other Comp Income" sheetId="8" state="hidden" r:id="rId8"/>
    <sheet name="Distri" sheetId="9" r:id="rId9"/>
    <sheet name="Qtr Distribution" sheetId="10" state="hidden" r:id="rId10"/>
    <sheet name="UHF" sheetId="11" r:id="rId11"/>
    <sheet name="Qtr - UHF" sheetId="12" state="hidden" r:id="rId12"/>
    <sheet name="cash flow" sheetId="13" r:id="rId13"/>
    <sheet name="Qtr -cashflow" sheetId="14" state="hidden" r:id="rId14"/>
    <sheet name="RP Q working" sheetId="15" state="hidden" r:id="rId15"/>
    <sheet name="cash flow working" sheetId="27" state="hidden" r:id="rId16"/>
    <sheet name="1" sheetId="16" r:id="rId17"/>
    <sheet name="Sheet4" sheetId="58" r:id="rId18"/>
    <sheet name="2" sheetId="17" r:id="rId19"/>
    <sheet name="3" sheetId="40" r:id="rId20"/>
    <sheet name="4" sheetId="3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A" localSheetId="16">'[1]last qrt2001'!#REF!</definedName>
    <definedName name="\A" localSheetId="19">'[1]last qrt2001'!#REF!</definedName>
    <definedName name="\A" localSheetId="20">'[1]last qrt2001'!#REF!</definedName>
    <definedName name="\a" localSheetId="14">#REF!</definedName>
    <definedName name="\A">'[1]last qrt2001'!#REF!</definedName>
    <definedName name="\B" localSheetId="16">'[1]last qrt2001'!#REF!</definedName>
    <definedName name="\B" localSheetId="19">'[1]last qrt2001'!#REF!</definedName>
    <definedName name="\B" localSheetId="20">'[1]last qrt2001'!#REF!</definedName>
    <definedName name="\b" localSheetId="14">#REF!</definedName>
    <definedName name="\B">'[1]last qrt2001'!#REF!</definedName>
    <definedName name="\c" localSheetId="16">#REF!</definedName>
    <definedName name="\c" localSheetId="19">#REF!</definedName>
    <definedName name="\c" localSheetId="20">#REF!</definedName>
    <definedName name="\c">#REF!</definedName>
    <definedName name="\d" localSheetId="16">#REF!</definedName>
    <definedName name="\d" localSheetId="19">#REF!</definedName>
    <definedName name="\d" localSheetId="20">#REF!</definedName>
    <definedName name="\d">#REF!</definedName>
    <definedName name="\e" localSheetId="16">#REF!</definedName>
    <definedName name="\e" localSheetId="19">#REF!</definedName>
    <definedName name="\e" localSheetId="20">#REF!</definedName>
    <definedName name="\e">#REF!</definedName>
    <definedName name="\i" localSheetId="16">#REF!</definedName>
    <definedName name="\i" localSheetId="19">#REF!</definedName>
    <definedName name="\i" localSheetId="20">#REF!</definedName>
    <definedName name="\i">#REF!</definedName>
    <definedName name="\l" localSheetId="19">#REF!</definedName>
    <definedName name="\l" localSheetId="20">#REF!</definedName>
    <definedName name="\l">#REF!</definedName>
    <definedName name="\m" localSheetId="16">#REF!</definedName>
    <definedName name="\m" localSheetId="19">#REF!</definedName>
    <definedName name="\m" localSheetId="20">#REF!</definedName>
    <definedName name="\m">#REF!</definedName>
    <definedName name="\n" localSheetId="19">#REF!</definedName>
    <definedName name="\n" localSheetId="20">#REF!</definedName>
    <definedName name="\n">#REF!</definedName>
    <definedName name="\o" localSheetId="16">#REF!</definedName>
    <definedName name="\o" localSheetId="19">#REF!</definedName>
    <definedName name="\o" localSheetId="20">#REF!</definedName>
    <definedName name="\o">#REF!</definedName>
    <definedName name="\q" localSheetId="16">#REF!</definedName>
    <definedName name="\q" localSheetId="19">#REF!</definedName>
    <definedName name="\q" localSheetId="20">#REF!</definedName>
    <definedName name="\q">#REF!</definedName>
    <definedName name="\R" localSheetId="16">'[1]last qrt2001'!#REF!</definedName>
    <definedName name="\R" localSheetId="19">'[1]last qrt2001'!#REF!</definedName>
    <definedName name="\R" localSheetId="20">'[1]last qrt2001'!#REF!</definedName>
    <definedName name="\R" localSheetId="14">'[1]last qrt2001'!#REF!</definedName>
    <definedName name="\R">'[1]last qrt2001'!#REF!</definedName>
    <definedName name="\S" localSheetId="16">'[1]last qrt2001'!#REF!</definedName>
    <definedName name="\S" localSheetId="19">'[1]last qrt2001'!#REF!</definedName>
    <definedName name="\S" localSheetId="20">'[1]last qrt2001'!#REF!</definedName>
    <definedName name="\s" localSheetId="14">#REF!</definedName>
    <definedName name="\S">'[1]last qrt2001'!#REF!</definedName>
    <definedName name="\T" localSheetId="16">'[2]Notes1-5(old)'!#REF!</definedName>
    <definedName name="\T" localSheetId="19">'[2]Notes1-5(old)'!#REF!</definedName>
    <definedName name="\T" localSheetId="20">'[2]Notes1-5(old)'!#REF!</definedName>
    <definedName name="\T">'[2]Notes1-5(old)'!#REF!</definedName>
    <definedName name="\z" localSheetId="16">#REF!</definedName>
    <definedName name="\z" localSheetId="19">#REF!</definedName>
    <definedName name="\z" localSheetId="20">#REF!</definedName>
    <definedName name="\z">#REF!</definedName>
    <definedName name="____ASH1">[3]Sheet4!$B$524:$E$625</definedName>
    <definedName name="____ASH2">[3]Sheet4!$P$422:$Q$523</definedName>
    <definedName name="____ASS1" localSheetId="19">#REF!</definedName>
    <definedName name="____ASS1" localSheetId="20">#REF!</definedName>
    <definedName name="____ASS1">#REF!</definedName>
    <definedName name="____ASS2" localSheetId="19">#REF!</definedName>
    <definedName name="____ASS2" localSheetId="20">#REF!</definedName>
    <definedName name="____ASS2">#REF!</definedName>
    <definedName name="____EPZ1">[3]Sheet4!$F$428:$F$519</definedName>
    <definedName name="____EPZ2">[3]Sheet4!$S$326:$S$417</definedName>
    <definedName name="____LIA1" localSheetId="19">#REF!</definedName>
    <definedName name="____LIA1" localSheetId="20">#REF!</definedName>
    <definedName name="____LIA1">#REF!</definedName>
    <definedName name="____LIA2" localSheetId="19">#REF!</definedName>
    <definedName name="____LIA2" localSheetId="20">#REF!</definedName>
    <definedName name="____LIA2">#REF!</definedName>
    <definedName name="____PL1" localSheetId="19">#REF!</definedName>
    <definedName name="____PL1" localSheetId="20">#REF!</definedName>
    <definedName name="____PL1">#REF!</definedName>
    <definedName name="____PL2" localSheetId="19">#REF!</definedName>
    <definedName name="____PL2" localSheetId="20">#REF!</definedName>
    <definedName name="____PL2">#REF!</definedName>
    <definedName name="____PP2" localSheetId="19">#REF!</definedName>
    <definedName name="____PP2" localSheetId="20">#REF!</definedName>
    <definedName name="____PP2">#REF!</definedName>
    <definedName name="____PP3" localSheetId="19">#REF!</definedName>
    <definedName name="____PP3" localSheetId="20">#REF!</definedName>
    <definedName name="____PP3">#REF!</definedName>
    <definedName name="____REC1999">'[4]RC-0997'!$B$132:$Q$171</definedName>
    <definedName name="____UAE1">[3]Sheet4!$D$116:$D$207</definedName>
    <definedName name="____UAE2">[3]Sheet4!$Q$14:$Q$105</definedName>
    <definedName name="____UK1">[3]Sheet4!$F$324:$F$415</definedName>
    <definedName name="____UK2">[3]Sheet4!$S$222:$S$313</definedName>
    <definedName name="____USA1">[3]Sheet4!$D$428:$D$519</definedName>
    <definedName name="____USA2">[3]Sheet4!$Q$326:$Q$417</definedName>
    <definedName name="___ASH1">[3]Sheet4!$B$524:$E$625</definedName>
    <definedName name="___ASH2">[3]Sheet4!$P$422:$Q$523</definedName>
    <definedName name="___ASS1" localSheetId="19">#REF!</definedName>
    <definedName name="___ASS1" localSheetId="20">#REF!</definedName>
    <definedName name="___ASS1" localSheetId="14">#REF!</definedName>
    <definedName name="___ASS1">#REF!</definedName>
    <definedName name="___ASS2" localSheetId="16">#REF!</definedName>
    <definedName name="___ASS2" localSheetId="19">#REF!</definedName>
    <definedName name="___ASS2" localSheetId="20">#REF!</definedName>
    <definedName name="___ASS2">#REF!</definedName>
    <definedName name="___crt1">'[5]I-B'!$A$1:$A$65536</definedName>
    <definedName name="___crt2">'[5]I-BR'!$A$1:$A$65536</definedName>
    <definedName name="___EPZ1">[3]Sheet4!$F$428:$F$519</definedName>
    <definedName name="___EPZ2">[3]Sheet4!$S$326:$S$417</definedName>
    <definedName name="___FMT1">'[5]I-B'!$D$1:$D$65536</definedName>
    <definedName name="___FMT2">'[5]I-BR'!$D$1:$D$65536</definedName>
    <definedName name="___hub0207" localSheetId="19">[6]AL905!#REF!</definedName>
    <definedName name="___hub0207" localSheetId="20">[6]AL905!#REF!</definedName>
    <definedName name="___hub0207">[6]AL905!#REF!</definedName>
    <definedName name="___LIA1" localSheetId="19">#REF!</definedName>
    <definedName name="___LIA1" localSheetId="20">#REF!</definedName>
    <definedName name="___LIA1" localSheetId="14">#REF!</definedName>
    <definedName name="___LIA1">#REF!</definedName>
    <definedName name="___LIA2" localSheetId="19">#REF!</definedName>
    <definedName name="___LIA2" localSheetId="20">#REF!</definedName>
    <definedName name="___LIA2">#REF!</definedName>
    <definedName name="___LMT1">'[5]I-B'!$F$1:$F$65536</definedName>
    <definedName name="___LMT2">'[5]I-BR'!$F$1:$F$65536</definedName>
    <definedName name="___PL1" localSheetId="19">#REF!</definedName>
    <definedName name="___PL1" localSheetId="20">#REF!</definedName>
    <definedName name="___PL1">#REF!</definedName>
    <definedName name="___PL2" localSheetId="19">#REF!</definedName>
    <definedName name="___PL2" localSheetId="20">#REF!</definedName>
    <definedName name="___PL2">#REF!</definedName>
    <definedName name="___PP2" localSheetId="19">#REF!</definedName>
    <definedName name="___PP2" localSheetId="20">#REF!</definedName>
    <definedName name="___PP2">#REF!</definedName>
    <definedName name="___PP3" localSheetId="19">#REF!</definedName>
    <definedName name="___PP3" localSheetId="20">#REF!</definedName>
    <definedName name="___PP3">#REF!</definedName>
    <definedName name="___REC1999">'[4]RC-0997'!$B$132:$Q$171</definedName>
    <definedName name="___UAE1">[3]Sheet4!$D$116:$D$207</definedName>
    <definedName name="___UAE2">[3]Sheet4!$Q$14:$Q$105</definedName>
    <definedName name="___UK1">[3]Sheet4!$F$324:$F$415</definedName>
    <definedName name="___UK2">[3]Sheet4!$S$222:$S$313</definedName>
    <definedName name="___USA1">[3]Sheet4!$D$428:$D$519</definedName>
    <definedName name="___USA2">[3]Sheet4!$Q$326:$Q$417</definedName>
    <definedName name="__123Graph_A" localSheetId="16" hidden="1">'[7]29-30'!#REF!</definedName>
    <definedName name="__123Graph_A" localSheetId="19" hidden="1">'[7]29-30'!#REF!</definedName>
    <definedName name="__123Graph_A" localSheetId="20" hidden="1">'[7]29-30'!#REF!</definedName>
    <definedName name="__123Graph_A" localSheetId="14" hidden="1">'[7]29-30'!#REF!</definedName>
    <definedName name="__123Graph_A" hidden="1">'[7]29-30'!#REF!</definedName>
    <definedName name="__123Graph_B" localSheetId="16" hidden="1">'[7]29-30'!#REF!</definedName>
    <definedName name="__123Graph_B" localSheetId="19" hidden="1">'[7]29-30'!#REF!</definedName>
    <definedName name="__123Graph_B" localSheetId="20" hidden="1">'[7]29-30'!#REF!</definedName>
    <definedName name="__123Graph_B" hidden="1">'[7]29-30'!#REF!</definedName>
    <definedName name="__123Graph_X" localSheetId="16" hidden="1">'[7]29-30'!#REF!</definedName>
    <definedName name="__123Graph_X" localSheetId="19" hidden="1">'[7]29-30'!#REF!</definedName>
    <definedName name="__123Graph_X" localSheetId="20" hidden="1">'[7]29-30'!#REF!</definedName>
    <definedName name="__123Graph_X" hidden="1">'[7]29-30'!#REF!</definedName>
    <definedName name="__ASH1">[3]Sheet4!$B$524:$E$625</definedName>
    <definedName name="__ASH2">[3]Sheet4!$P$422:$Q$523</definedName>
    <definedName name="__ASS1" localSheetId="16">#REF!</definedName>
    <definedName name="__ASS1" localSheetId="19">#REF!</definedName>
    <definedName name="__ASS1" localSheetId="20">#REF!</definedName>
    <definedName name="__ASS1" localSheetId="14">#REF!</definedName>
    <definedName name="__ASS1">#REF!</definedName>
    <definedName name="__ASS2" localSheetId="16">#REF!</definedName>
    <definedName name="__ASS2" localSheetId="19">#REF!</definedName>
    <definedName name="__ASS2" localSheetId="20">#REF!</definedName>
    <definedName name="__ASS2">#REF!</definedName>
    <definedName name="__BSC1" localSheetId="19">#REF!</definedName>
    <definedName name="__BSC1" localSheetId="20">#REF!</definedName>
    <definedName name="__BSC1">#REF!</definedName>
    <definedName name="__BSD1" localSheetId="19">#REF!</definedName>
    <definedName name="__BSD1" localSheetId="20">#REF!</definedName>
    <definedName name="__BSD1">#REF!</definedName>
    <definedName name="__BSH1" localSheetId="19">#REF!</definedName>
    <definedName name="__BSH1" localSheetId="20">#REF!</definedName>
    <definedName name="__BSH1">#REF!</definedName>
    <definedName name="__BSP1" localSheetId="19">#REF!</definedName>
    <definedName name="__BSP1" localSheetId="20">#REF!</definedName>
    <definedName name="__BSP1">#REF!</definedName>
    <definedName name="__BSS1" localSheetId="19">#REF!</definedName>
    <definedName name="__BSS1" localSheetId="20">#REF!</definedName>
    <definedName name="__BSS1">#REF!</definedName>
    <definedName name="__BST1" localSheetId="19">#REF!</definedName>
    <definedName name="__BST1" localSheetId="20">#REF!</definedName>
    <definedName name="__BST1">#REF!</definedName>
    <definedName name="__Col1" localSheetId="19">#REF!</definedName>
    <definedName name="__Col1" localSheetId="20">#REF!</definedName>
    <definedName name="__Col1">#REF!</definedName>
    <definedName name="__crt1">'[5]I-B'!$A$1:$A$65536</definedName>
    <definedName name="__crt2">'[5]I-BR'!$A$1:$A$65536</definedName>
    <definedName name="__EPZ1">[3]Sheet4!$F$428:$F$519</definedName>
    <definedName name="__EPZ2">[3]Sheet4!$S$326:$S$417</definedName>
    <definedName name="__FMT1">'[5]I-B'!$D$1:$D$65536</definedName>
    <definedName name="__FMT2">'[5]I-BR'!$D$1:$D$65536</definedName>
    <definedName name="__hub0207" localSheetId="16">[6]AL905!#REF!</definedName>
    <definedName name="__hub0207" localSheetId="19">[6]AL905!#REF!</definedName>
    <definedName name="__hub0207" localSheetId="20">[6]AL905!#REF!</definedName>
    <definedName name="__hub0207" localSheetId="14">[6]AL905!#REF!</definedName>
    <definedName name="__hub0207">[6]AL905!#REF!</definedName>
    <definedName name="__IEC1" localSheetId="19">#REF!</definedName>
    <definedName name="__IEC1" localSheetId="20">#REF!</definedName>
    <definedName name="__IEC1">#REF!</definedName>
    <definedName name="__IED1" localSheetId="19">#REF!</definedName>
    <definedName name="__IED1" localSheetId="20">#REF!</definedName>
    <definedName name="__IED1">#REF!</definedName>
    <definedName name="__IEH1" localSheetId="19">#REF!</definedName>
    <definedName name="__IEH1" localSheetId="20">#REF!</definedName>
    <definedName name="__IEH1">#REF!</definedName>
    <definedName name="__IEP1" localSheetId="19">#REF!</definedName>
    <definedName name="__IEP1" localSheetId="20">#REF!</definedName>
    <definedName name="__IEP1">#REF!</definedName>
    <definedName name="__IES1" localSheetId="19">#REF!</definedName>
    <definedName name="__IES1" localSheetId="20">#REF!</definedName>
    <definedName name="__IES1">#REF!</definedName>
    <definedName name="__IET1" localSheetId="19">#REF!</definedName>
    <definedName name="__IET1" localSheetId="20">#REF!</definedName>
    <definedName name="__IET1">#REF!</definedName>
    <definedName name="__LIA1" localSheetId="16">#REF!</definedName>
    <definedName name="__LIA1" localSheetId="19">#REF!</definedName>
    <definedName name="__LIA1" localSheetId="20">#REF!</definedName>
    <definedName name="__LIA1" localSheetId="14">#REF!</definedName>
    <definedName name="__LIA1">#REF!</definedName>
    <definedName name="__LIA2" localSheetId="16">#REF!</definedName>
    <definedName name="__LIA2" localSheetId="19">#REF!</definedName>
    <definedName name="__LIA2" localSheetId="20">#REF!</definedName>
    <definedName name="__LIA2">#REF!</definedName>
    <definedName name="__LMT1">'[5]I-B'!$F$1:$F$65536</definedName>
    <definedName name="__LMT2">'[5]I-BR'!$F$1:$F$65536</definedName>
    <definedName name="__PL1" localSheetId="16">#REF!</definedName>
    <definedName name="__PL1" localSheetId="19">#REF!</definedName>
    <definedName name="__PL1" localSheetId="20">#REF!</definedName>
    <definedName name="__PL1" localSheetId="14">#REF!</definedName>
    <definedName name="__PL1">#REF!</definedName>
    <definedName name="__PL2" localSheetId="16">#REF!</definedName>
    <definedName name="__PL2" localSheetId="19">#REF!</definedName>
    <definedName name="__PL2" localSheetId="20">#REF!</definedName>
    <definedName name="__PL2">#REF!</definedName>
    <definedName name="__pL3" localSheetId="19">#REF!</definedName>
    <definedName name="__pL3" localSheetId="20">#REF!</definedName>
    <definedName name="__pL3">#REF!</definedName>
    <definedName name="__PP2" localSheetId="16">#REF!</definedName>
    <definedName name="__PP2" localSheetId="19">#REF!</definedName>
    <definedName name="__PP2" localSheetId="20">#REF!</definedName>
    <definedName name="__PP2">#REF!</definedName>
    <definedName name="__PP3" localSheetId="16">#REF!</definedName>
    <definedName name="__PP3" localSheetId="19">#REF!</definedName>
    <definedName name="__PP3" localSheetId="20">#REF!</definedName>
    <definedName name="__PP3">#REF!</definedName>
    <definedName name="__REC1999">'[4]RC-0997'!$B$132:$Q$171</definedName>
    <definedName name="__TMO1" localSheetId="19">'[8]BS-OVS'!#REF!</definedName>
    <definedName name="__TMO1" localSheetId="20">'[8]BS-OVS'!#REF!</definedName>
    <definedName name="__TMO1">'[8]BS-OVS'!#REF!</definedName>
    <definedName name="__UAE1">[3]Sheet4!$D$116:$D$207</definedName>
    <definedName name="__UAE2">[3]Sheet4!$Q$14:$Q$105</definedName>
    <definedName name="__UK1">[3]Sheet4!$F$324:$F$415</definedName>
    <definedName name="__UK2">[3]Sheet4!$S$222:$S$313</definedName>
    <definedName name="__USA1">[3]Sheet4!$D$428:$D$519</definedName>
    <definedName name="__USA2">[3]Sheet4!$Q$326:$Q$417</definedName>
    <definedName name="_1" localSheetId="19">#REF!</definedName>
    <definedName name="_1" localSheetId="20">#REF!</definedName>
    <definedName name="_1" localSheetId="14">#REF!</definedName>
    <definedName name="_1">#REF!</definedName>
    <definedName name="_1.1" localSheetId="19">#REF!</definedName>
    <definedName name="_1.1" localSheetId="20">#REF!</definedName>
    <definedName name="_1.1">#REF!</definedName>
    <definedName name="_1.2" localSheetId="16">[9]Sheet3!#REF!</definedName>
    <definedName name="_1.2" localSheetId="19">[9]Sheet3!#REF!</definedName>
    <definedName name="_1.2" localSheetId="20">[9]Sheet3!#REF!</definedName>
    <definedName name="_1.2" localSheetId="14">[9]Sheet3!#REF!</definedName>
    <definedName name="_1.2">[9]Sheet3!#REF!</definedName>
    <definedName name="_1_" localSheetId="19">#REF!</definedName>
    <definedName name="_1_" localSheetId="20">#REF!</definedName>
    <definedName name="_1_">#REF!</definedName>
    <definedName name="_10" localSheetId="19">#REF!</definedName>
    <definedName name="_10" localSheetId="20">#REF!</definedName>
    <definedName name="_10" localSheetId="14">#REF!</definedName>
    <definedName name="_10">#REF!</definedName>
    <definedName name="_11" localSheetId="19">#REF!</definedName>
    <definedName name="_11" localSheetId="20">#REF!</definedName>
    <definedName name="_11">#REF!</definedName>
    <definedName name="_12" localSheetId="16">#REF!</definedName>
    <definedName name="_12" localSheetId="19">#REF!</definedName>
    <definedName name="_12" localSheetId="20">#REF!</definedName>
    <definedName name="_12">#REF!</definedName>
    <definedName name="_13" localSheetId="19">#REF!</definedName>
    <definedName name="_13" localSheetId="20">#REF!</definedName>
    <definedName name="_13">#REF!</definedName>
    <definedName name="_14" localSheetId="16">#REF!</definedName>
    <definedName name="_14" localSheetId="19">#REF!</definedName>
    <definedName name="_14" localSheetId="20">#REF!</definedName>
    <definedName name="_14">#REF!</definedName>
    <definedName name="_15" localSheetId="19">#REF!</definedName>
    <definedName name="_15" localSheetId="20">#REF!</definedName>
    <definedName name="_15">#REF!</definedName>
    <definedName name="_16" localSheetId="19">#REF!</definedName>
    <definedName name="_16" localSheetId="20">#REF!</definedName>
    <definedName name="_16">#REF!</definedName>
    <definedName name="_17" localSheetId="19">#REF!</definedName>
    <definedName name="_17" localSheetId="20">#REF!</definedName>
    <definedName name="_17">#REF!</definedName>
    <definedName name="_18" localSheetId="19">#REF!</definedName>
    <definedName name="_18" localSheetId="20">#REF!</definedName>
    <definedName name="_18">#REF!</definedName>
    <definedName name="_19" localSheetId="16">#REF!</definedName>
    <definedName name="_19" localSheetId="19">#REF!</definedName>
    <definedName name="_19" localSheetId="20">#REF!</definedName>
    <definedName name="_19">#REF!</definedName>
    <definedName name="_2" localSheetId="19">#REF!</definedName>
    <definedName name="_2" localSheetId="20">#REF!</definedName>
    <definedName name="_2">#REF!</definedName>
    <definedName name="_2.1" localSheetId="19">#REF!</definedName>
    <definedName name="_2.1" localSheetId="20">#REF!</definedName>
    <definedName name="_2.1">#REF!</definedName>
    <definedName name="_2.2" localSheetId="16">[9]Sheet3!#REF!</definedName>
    <definedName name="_2.2" localSheetId="19">[9]Sheet3!#REF!</definedName>
    <definedName name="_2.2" localSheetId="20">[9]Sheet3!#REF!</definedName>
    <definedName name="_2.2" localSheetId="14">[9]Sheet3!#REF!</definedName>
    <definedName name="_2.2">[9]Sheet3!#REF!</definedName>
    <definedName name="_20" localSheetId="19">#REF!</definedName>
    <definedName name="_20" localSheetId="20">#REF!</definedName>
    <definedName name="_20" localSheetId="14">#REF!</definedName>
    <definedName name="_20">#REF!</definedName>
    <definedName name="_21" localSheetId="19">#REF!</definedName>
    <definedName name="_21" localSheetId="20">#REF!</definedName>
    <definedName name="_21">#REF!</definedName>
    <definedName name="_24_06_2004" localSheetId="16">#REF!</definedName>
    <definedName name="_24_06_2004" localSheetId="19">#REF!</definedName>
    <definedName name="_24_06_2004" localSheetId="20">#REF!</definedName>
    <definedName name="_24_06_2004">#REF!</definedName>
    <definedName name="_29_07_2004" localSheetId="16">#REF!</definedName>
    <definedName name="_29_07_2004" localSheetId="19">#REF!</definedName>
    <definedName name="_29_07_2004" localSheetId="20">#REF!</definedName>
    <definedName name="_29_07_2004">#REF!</definedName>
    <definedName name="_3" localSheetId="16">#REF!</definedName>
    <definedName name="_3" localSheetId="19">#REF!</definedName>
    <definedName name="_3" localSheetId="20">#REF!</definedName>
    <definedName name="_3">#REF!</definedName>
    <definedName name="_3.1">[3]Sheet4!$A$110</definedName>
    <definedName name="_3.2">[3]Sheet4!$O$8</definedName>
    <definedName name="_3.3" localSheetId="16">[9]Sheet2!#REF!</definedName>
    <definedName name="_3.3" localSheetId="19">[9]Sheet2!#REF!</definedName>
    <definedName name="_3.3" localSheetId="20">[9]Sheet2!#REF!</definedName>
    <definedName name="_3.3" localSheetId="14">[9]Sheet2!#REF!</definedName>
    <definedName name="_3.3">[9]Sheet2!#REF!</definedName>
    <definedName name="_4" localSheetId="16">#REF!</definedName>
    <definedName name="_4" localSheetId="19">#REF!</definedName>
    <definedName name="_4" localSheetId="20">#REF!</definedName>
    <definedName name="_4">#REF!</definedName>
    <definedName name="_4.1">[3]Sheet4!$A$214</definedName>
    <definedName name="_4.2">[3]Sheet4!$O$112</definedName>
    <definedName name="_5" localSheetId="19">#REF!</definedName>
    <definedName name="_5" localSheetId="20">#REF!</definedName>
    <definedName name="_5" localSheetId="14">#REF!</definedName>
    <definedName name="_5">#REF!</definedName>
    <definedName name="_5.1">[3]Sheet4!$A$318</definedName>
    <definedName name="_5.2">[3]Sheet4!$O$216</definedName>
    <definedName name="_6" localSheetId="19">#REF!</definedName>
    <definedName name="_6" localSheetId="20">#REF!</definedName>
    <definedName name="_6" localSheetId="14">#REF!</definedName>
    <definedName name="_6">#REF!</definedName>
    <definedName name="_6.1">[3]Sheet4!$A$422</definedName>
    <definedName name="_6.2">[3]Sheet4!$O$320</definedName>
    <definedName name="_7" localSheetId="19">#REF!</definedName>
    <definedName name="_7" localSheetId="20">#REF!</definedName>
    <definedName name="_7" localSheetId="14">#REF!</definedName>
    <definedName name="_7">#REF!</definedName>
    <definedName name="_7.1">[3]Sheet4!$A$526</definedName>
    <definedName name="_7.2">[3]Sheet4!$O$424</definedName>
    <definedName name="_8" localSheetId="16">#REF!</definedName>
    <definedName name="_8" localSheetId="19">#REF!</definedName>
    <definedName name="_8" localSheetId="20">#REF!</definedName>
    <definedName name="_8">#REF!</definedName>
    <definedName name="_9" localSheetId="16">#REF!</definedName>
    <definedName name="_9" localSheetId="19">#REF!</definedName>
    <definedName name="_9" localSheetId="20">#REF!</definedName>
    <definedName name="_9">#REF!</definedName>
    <definedName name="_ASH1" localSheetId="14">[10]Sheet4!$B$524:$E$625</definedName>
    <definedName name="_ASH1">[3]Sheet4!$B$524:$E$625</definedName>
    <definedName name="_ASH2" localSheetId="14">[10]Sheet4!$P$422:$Q$523</definedName>
    <definedName name="_ASH2">[3]Sheet4!$P$422:$Q$523</definedName>
    <definedName name="_ASS1" localSheetId="16">#REF!</definedName>
    <definedName name="_ASS1" localSheetId="19">#REF!</definedName>
    <definedName name="_ASS1" localSheetId="20">#REF!</definedName>
    <definedName name="_ASS1" localSheetId="14">'[11]Abu Dhabi'!#REF!</definedName>
    <definedName name="_ASS1">#REF!</definedName>
    <definedName name="_ASS2" localSheetId="16">#REF!</definedName>
    <definedName name="_ASS2" localSheetId="19">#REF!</definedName>
    <definedName name="_ASS2" localSheetId="20">#REF!</definedName>
    <definedName name="_ASS2" localSheetId="14">[12]BSDOMOVS!#REF!</definedName>
    <definedName name="_ASS2">#REF!</definedName>
    <definedName name="_BSC1" localSheetId="19">#REF!</definedName>
    <definedName name="_BSC1" localSheetId="20">#REF!</definedName>
    <definedName name="_BSC1">#REF!</definedName>
    <definedName name="_BSD1" localSheetId="16">#REF!</definedName>
    <definedName name="_BSD1" localSheetId="19">#REF!</definedName>
    <definedName name="_BSD1" localSheetId="20">#REF!</definedName>
    <definedName name="_BSD1">#REF!</definedName>
    <definedName name="_BSH1" localSheetId="16">#REF!</definedName>
    <definedName name="_BSH1" localSheetId="19">#REF!</definedName>
    <definedName name="_BSH1" localSheetId="20">#REF!</definedName>
    <definedName name="_BSH1">#REF!</definedName>
    <definedName name="_BSP1" localSheetId="16">#REF!</definedName>
    <definedName name="_BSP1" localSheetId="19">#REF!</definedName>
    <definedName name="_BSP1" localSheetId="20">#REF!</definedName>
    <definedName name="_BSP1">#REF!</definedName>
    <definedName name="_BSS1" localSheetId="16">#REF!</definedName>
    <definedName name="_BSS1" localSheetId="19">#REF!</definedName>
    <definedName name="_BSS1" localSheetId="20">#REF!</definedName>
    <definedName name="_BSS1">#REF!</definedName>
    <definedName name="_BST1" localSheetId="16">#REF!</definedName>
    <definedName name="_BST1" localSheetId="19">#REF!</definedName>
    <definedName name="_BST1" localSheetId="20">#REF!</definedName>
    <definedName name="_BST1">#REF!</definedName>
    <definedName name="_Col1" localSheetId="16">#REF!</definedName>
    <definedName name="_Col1" localSheetId="19">#REF!</definedName>
    <definedName name="_Col1" localSheetId="20">#REF!</definedName>
    <definedName name="_Col1">#REF!</definedName>
    <definedName name="_crt1">'[13]I-B'!$B$1:$B$65536</definedName>
    <definedName name="_crt2">'[13]I-BR'!$B$1:$B$65536</definedName>
    <definedName name="_EPZ1" localSheetId="14">[10]Sheet4!$F$428:$F$519</definedName>
    <definedName name="_EPZ1">[3]Sheet4!$F$428:$F$519</definedName>
    <definedName name="_EPZ2" localSheetId="14">[10]Sheet4!$S$326:$S$417</definedName>
    <definedName name="_EPZ2">[3]Sheet4!$S$326:$S$417</definedName>
    <definedName name="_Fill" hidden="1">[3]Sheet4!$F$300</definedName>
    <definedName name="_xlnm._FilterDatabase" localSheetId="16" hidden="1">#REF!</definedName>
    <definedName name="_xlnm._FilterDatabase" localSheetId="19" hidden="1">#REF!</definedName>
    <definedName name="_xlnm._FilterDatabase" localSheetId="20" hidden="1">#REF!</definedName>
    <definedName name="_xlnm._FilterDatabase" localSheetId="10" hidden="1">#REF!</definedName>
    <definedName name="_xlnm._FilterDatabase" hidden="1">#REF!</definedName>
    <definedName name="_FMT1">'[13]I-B'!$E$1:$E$65536</definedName>
    <definedName name="_FMT2">'[13]I-BR'!$E$1:$E$65536</definedName>
    <definedName name="_hub0207" localSheetId="16">[6]AL905!#REF!</definedName>
    <definedName name="_hub0207" localSheetId="19">[6]AL905!#REF!</definedName>
    <definedName name="_hub0207" localSheetId="20">[6]AL905!#REF!</definedName>
    <definedName name="_hub0207" localSheetId="14">[6]AL905!#REF!</definedName>
    <definedName name="_hub0207">[6]AL905!#REF!</definedName>
    <definedName name="_IEC1" localSheetId="16">#REF!</definedName>
    <definedName name="_IEC1" localSheetId="19">#REF!</definedName>
    <definedName name="_IEC1" localSheetId="20">#REF!</definedName>
    <definedName name="_IEC1" localSheetId="14">#REF!</definedName>
    <definedName name="_IEC1">#REF!</definedName>
    <definedName name="_IED1" localSheetId="16">#REF!</definedName>
    <definedName name="_IED1" localSheetId="19">#REF!</definedName>
    <definedName name="_IED1" localSheetId="20">#REF!</definedName>
    <definedName name="_IED1">#REF!</definedName>
    <definedName name="_IEH1" localSheetId="16">#REF!</definedName>
    <definedName name="_IEH1" localSheetId="19">#REF!</definedName>
    <definedName name="_IEH1" localSheetId="20">#REF!</definedName>
    <definedName name="_IEH1">#REF!</definedName>
    <definedName name="_IEP1" localSheetId="16">#REF!</definedName>
    <definedName name="_IEP1" localSheetId="19">#REF!</definedName>
    <definedName name="_IEP1" localSheetId="20">#REF!</definedName>
    <definedName name="_IEP1">#REF!</definedName>
    <definedName name="_IES1" localSheetId="16">#REF!</definedName>
    <definedName name="_IES1" localSheetId="19">#REF!</definedName>
    <definedName name="_IES1" localSheetId="20">#REF!</definedName>
    <definedName name="_IES1">#REF!</definedName>
    <definedName name="_IET1" localSheetId="16">#REF!</definedName>
    <definedName name="_IET1" localSheetId="19">#REF!</definedName>
    <definedName name="_IET1" localSheetId="20">#REF!</definedName>
    <definedName name="_IET1">#REF!</definedName>
    <definedName name="_LIA1" localSheetId="16">#REF!</definedName>
    <definedName name="_LIA1" localSheetId="19">#REF!</definedName>
    <definedName name="_LIA1" localSheetId="20">#REF!</definedName>
    <definedName name="_LIA1">#REF!</definedName>
    <definedName name="_LIA2" localSheetId="16">#REF!</definedName>
    <definedName name="_LIA2" localSheetId="19">#REF!</definedName>
    <definedName name="_LIA2" localSheetId="20">#REF!</definedName>
    <definedName name="_LIA2">#REF!</definedName>
    <definedName name="_LMT1">'[13]I-B'!$G$1:$G$65536</definedName>
    <definedName name="_LMT2">'[13]I-BR'!$G$1:$G$65536</definedName>
    <definedName name="_PL1" localSheetId="16">#REF!</definedName>
    <definedName name="_PL1" localSheetId="19">#REF!</definedName>
    <definedName name="_PL1" localSheetId="20">#REF!</definedName>
    <definedName name="_PL1">#REF!</definedName>
    <definedName name="_PL2" localSheetId="16">#REF!</definedName>
    <definedName name="_PL2" localSheetId="19">#REF!</definedName>
    <definedName name="_PL2" localSheetId="20">#REF!</definedName>
    <definedName name="_PL2">#REF!</definedName>
    <definedName name="_pL3" localSheetId="19">#REF!</definedName>
    <definedName name="_pL3" localSheetId="20">#REF!</definedName>
    <definedName name="_pL3">#REF!</definedName>
    <definedName name="_PP2" localSheetId="16">#REF!</definedName>
    <definedName name="_PP2" localSheetId="19">#REF!</definedName>
    <definedName name="_PP2" localSheetId="20">#REF!</definedName>
    <definedName name="_PP2">#REF!</definedName>
    <definedName name="_PP3" localSheetId="16">#REF!</definedName>
    <definedName name="_PP3" localSheetId="19">#REF!</definedName>
    <definedName name="_PP3" localSheetId="20">#REF!</definedName>
    <definedName name="_PP3">#REF!</definedName>
    <definedName name="_REC1999">'[4]RC-0997'!$B$132:$Q$171</definedName>
    <definedName name="_TMO1" localSheetId="16">'[8]BS-OVS'!#REF!</definedName>
    <definedName name="_TMO1" localSheetId="19">'[8]BS-OVS'!#REF!</definedName>
    <definedName name="_TMO1" localSheetId="20">'[8]BS-OVS'!#REF!</definedName>
    <definedName name="_TMO1" localSheetId="14">'[8]BS-OVS'!#REF!</definedName>
    <definedName name="_TMO1">'[8]BS-OVS'!#REF!</definedName>
    <definedName name="_UAE1" localSheetId="14">[10]Sheet4!$D$116:$D$207</definedName>
    <definedName name="_UAE1">[3]Sheet4!$D$116:$D$207</definedName>
    <definedName name="_UAE2" localSheetId="14">[10]Sheet4!$Q$14:$Q$105</definedName>
    <definedName name="_UAE2">[3]Sheet4!$Q$14:$Q$105</definedName>
    <definedName name="_UK1" localSheetId="14">[10]Sheet4!$F$324:$F$415</definedName>
    <definedName name="_UK1">[3]Sheet4!$F$324:$F$415</definedName>
    <definedName name="_UK2" localSheetId="14">[10]Sheet4!$S$222:$S$313</definedName>
    <definedName name="_UK2">[3]Sheet4!$S$222:$S$313</definedName>
    <definedName name="_USA1" localSheetId="14">[10]Sheet4!$D$428:$D$519</definedName>
    <definedName name="_USA1">[3]Sheet4!$D$428:$D$519</definedName>
    <definedName name="_USA2" localSheetId="14">[10]Sheet4!$Q$326:$Q$417</definedName>
    <definedName name="_USA2">[3]Sheet4!$Q$326:$Q$417</definedName>
    <definedName name="a" localSheetId="16">'[14]BS-OVS'!#REF!</definedName>
    <definedName name="a" localSheetId="19">'[14]BS-OVS'!#REF!</definedName>
    <definedName name="a" localSheetId="20">'[14]BS-OVS'!#REF!</definedName>
    <definedName name="a" localSheetId="14">'[14]BS-OVS'!#REF!</definedName>
    <definedName name="a">'[14]BS-OVS'!#REF!</definedName>
    <definedName name="AA" localSheetId="19">#REF!</definedName>
    <definedName name="AA" localSheetId="20">#REF!</definedName>
    <definedName name="AA" localSheetId="14">#REF!</definedName>
    <definedName name="AA">#REF!</definedName>
    <definedName name="aaa" localSheetId="19">#REF!</definedName>
    <definedName name="aaa" localSheetId="20">#REF!</definedName>
    <definedName name="aaa">#REF!</definedName>
    <definedName name="aaaaa" localSheetId="16">[9]Sheet3!#REF!</definedName>
    <definedName name="aaaaa" localSheetId="19">[9]Sheet3!#REF!</definedName>
    <definedName name="aaaaa" localSheetId="20">[9]Sheet3!#REF!</definedName>
    <definedName name="aaaaa" localSheetId="14">[9]Sheet3!#REF!</definedName>
    <definedName name="aaaaa">[9]Sheet3!#REF!</definedName>
    <definedName name="AB" localSheetId="19">#REF!</definedName>
    <definedName name="AB" localSheetId="20">#REF!</definedName>
    <definedName name="AB" localSheetId="14">#REF!</definedName>
    <definedName name="AB">#REF!</definedName>
    <definedName name="abc" localSheetId="16">#REF!</definedName>
    <definedName name="abc" localSheetId="19">#REF!</definedName>
    <definedName name="abc" localSheetId="20">#REF!</definedName>
    <definedName name="abc">#REF!</definedName>
    <definedName name="AC" localSheetId="19">#REF!</definedName>
    <definedName name="AC" localSheetId="20">#REF!</definedName>
    <definedName name="ac" localSheetId="14">[15]INPUT!$B$6:$G$83</definedName>
    <definedName name="AC">#REF!</definedName>
    <definedName name="Acc.Code" localSheetId="16">#REF!</definedName>
    <definedName name="Acc.Code" localSheetId="19">#REF!</definedName>
    <definedName name="Acc.Code" localSheetId="20">#REF!</definedName>
    <definedName name="Acc.Code">#REF!</definedName>
    <definedName name="ad">[16]A!$Q$604:$Q$639</definedName>
    <definedName name="adghs" localSheetId="19">#REF!</definedName>
    <definedName name="adghs" localSheetId="20">#REF!</definedName>
    <definedName name="adghs">#REF!</definedName>
    <definedName name="ADV" localSheetId="16">[17]acct!#REF!</definedName>
    <definedName name="ADV" localSheetId="19">[17]acct!#REF!</definedName>
    <definedName name="ADV" localSheetId="20">[17]acct!#REF!</definedName>
    <definedName name="ADV" localSheetId="14">[17]acct!#REF!</definedName>
    <definedName name="ADV">[17]acct!#REF!</definedName>
    <definedName name="AED" localSheetId="16">#REF!</definedName>
    <definedName name="AED" localSheetId="19">#REF!</definedName>
    <definedName name="AED" localSheetId="20">#REF!</definedName>
    <definedName name="AED">#REF!</definedName>
    <definedName name="affair" localSheetId="16">[18]BSDOMOVS!#REF!</definedName>
    <definedName name="affair" localSheetId="19">[18]BSDOMOVS!#REF!</definedName>
    <definedName name="affair" localSheetId="20">[18]BSDOMOVS!#REF!</definedName>
    <definedName name="affair" localSheetId="14">[18]BSDOMOVS!#REF!</definedName>
    <definedName name="affair">[18]BSDOMOVS!#REF!</definedName>
    <definedName name="AKK" localSheetId="6" hidden="1">{"'CALL MONEY'!$K$53"}</definedName>
    <definedName name="AKK" localSheetId="14" hidden="1">{"'CALL MONEY'!$K$53"}</definedName>
    <definedName name="AKK" localSheetId="10" hidden="1">{"'CALL MONEY'!$K$53"}</definedName>
    <definedName name="AKK" hidden="1">{"'CALL MONEY'!$K$53"}</definedName>
    <definedName name="alco" localSheetId="16">#REF!</definedName>
    <definedName name="alco" localSheetId="19">#REF!</definedName>
    <definedName name="alco" localSheetId="20">#REF!</definedName>
    <definedName name="alco">#REF!</definedName>
    <definedName name="alijamall1">'[1]last qrt2001'!#REF!</definedName>
    <definedName name="Amount" localSheetId="16">#REF!</definedName>
    <definedName name="Amount" localSheetId="19">#REF!</definedName>
    <definedName name="Amount" localSheetId="20">#REF!</definedName>
    <definedName name="Amount">#REF!</definedName>
    <definedName name="annex1">#REF!</definedName>
    <definedName name="APAGE1" localSheetId="19">#REF!</definedName>
    <definedName name="APAGE1" localSheetId="20">#REF!</definedName>
    <definedName name="APAGE1">#REF!</definedName>
    <definedName name="APAGE2" localSheetId="19">#REF!</definedName>
    <definedName name="APAGE2" localSheetId="20">#REF!</definedName>
    <definedName name="APAGE2">#REF!</definedName>
    <definedName name="APAGE3" localSheetId="19">#REF!</definedName>
    <definedName name="APAGE3" localSheetId="20">#REF!</definedName>
    <definedName name="APAGE3">#REF!</definedName>
    <definedName name="APAGE4" localSheetId="19">#REF!</definedName>
    <definedName name="APAGE4" localSheetId="20">#REF!</definedName>
    <definedName name="APAGE4">#REF!</definedName>
    <definedName name="ARA_Threshold" localSheetId="19">#REF!</definedName>
    <definedName name="ARA_Threshold" localSheetId="20">#REF!</definedName>
    <definedName name="ARA_Threshold">#REF!</definedName>
    <definedName name="ARP_Threshold" localSheetId="19">#REF!</definedName>
    <definedName name="ARP_Threshold" localSheetId="20">#REF!</definedName>
    <definedName name="ARP_Threshold">#REF!</definedName>
    <definedName name="as">[10]Sheet4!$A$421:$Q$523</definedName>
    <definedName name="AS2DocOpenMode" hidden="1">"AS2DocumentEdit"</definedName>
    <definedName name="AS2LinkLS" hidden="1">Links!A1</definedName>
    <definedName name="AS2ReportLS" hidden="1">1</definedName>
    <definedName name="AS2StaticLS" localSheetId="19" hidden="1">#REF!</definedName>
    <definedName name="AS2StaticLS" localSheetId="20" hidden="1">#REF!</definedName>
    <definedName name="AS2StaticLS" hidden="1">#REF!</definedName>
    <definedName name="AS2SyncStepLS" hidden="1">0</definedName>
    <definedName name="AS2TickmarkLS" localSheetId="19" hidden="1">#REF!</definedName>
    <definedName name="AS2TickmarkLS" localSheetId="20" hidden="1">#REF!</definedName>
    <definedName name="AS2TickmarkLS" localSheetId="14" hidden="1">#REF!</definedName>
    <definedName name="AS2TickmarkLS" hidden="1">#REF!</definedName>
    <definedName name="AS2VersionLS" hidden="1">300</definedName>
    <definedName name="asd" localSheetId="19">#REF!</definedName>
    <definedName name="asd" localSheetId="20">#REF!</definedName>
    <definedName name="asd">#REF!</definedName>
    <definedName name="asdf" localSheetId="6" hidden="1">{"'CALL MONEY'!$K$53"}</definedName>
    <definedName name="asdf" localSheetId="14" hidden="1">{"'CALL MONEY'!$K$53"}</definedName>
    <definedName name="asdf" localSheetId="10" hidden="1">{"'CALL MONEY'!$K$53"}</definedName>
    <definedName name="asdf" hidden="1">{"'CALL MONEY'!$K$53"}</definedName>
    <definedName name="ashdah" localSheetId="19">#REF!</definedName>
    <definedName name="ashdah" localSheetId="20">#REF!</definedName>
    <definedName name="ashdah">#REF!</definedName>
    <definedName name="ASHRAF" localSheetId="19">#REF!</definedName>
    <definedName name="ASHRAF" localSheetId="20">#REF!</definedName>
    <definedName name="ASHRAF" localSheetId="14">#REF!</definedName>
    <definedName name="ASHRAF">#REF!</definedName>
    <definedName name="ASSE" localSheetId="16">[9]Sheet3!#REF!</definedName>
    <definedName name="ASSE" localSheetId="19">[9]Sheet3!#REF!</definedName>
    <definedName name="ASSE" localSheetId="20">[9]Sheet3!#REF!</definedName>
    <definedName name="ASSE" localSheetId="14">[9]Sheet3!#REF!</definedName>
    <definedName name="ASSE">[9]Sheet3!#REF!</definedName>
    <definedName name="ASSET1" localSheetId="19">#REF!</definedName>
    <definedName name="ASSET1" localSheetId="20">#REF!</definedName>
    <definedName name="ASSET1" localSheetId="14">#REF!</definedName>
    <definedName name="ASSET1">#REF!</definedName>
    <definedName name="ASSET2" localSheetId="19">#REF!</definedName>
    <definedName name="ASSET2" localSheetId="20">#REF!</definedName>
    <definedName name="ASSET2">#REF!</definedName>
    <definedName name="ASSET3" localSheetId="19">#REF!</definedName>
    <definedName name="ASSET3" localSheetId="20">#REF!</definedName>
    <definedName name="ASSET3">#REF!</definedName>
    <definedName name="ASSET4" localSheetId="19">#REF!</definedName>
    <definedName name="ASSET4" localSheetId="20">#REF!</definedName>
    <definedName name="ASSET4">#REF!</definedName>
    <definedName name="aug" localSheetId="16">#REF!</definedName>
    <definedName name="aug" localSheetId="19">#REF!</definedName>
    <definedName name="aug" localSheetId="20">#REF!</definedName>
    <definedName name="aug">#REF!</definedName>
    <definedName name="B" localSheetId="16">#REF!</definedName>
    <definedName name="B" localSheetId="19">#REF!</definedName>
    <definedName name="B" localSheetId="20">#REF!</definedName>
    <definedName name="B">#REF!</definedName>
    <definedName name="bahrain">[19]BAHRAIN!$A$14:$F$23</definedName>
    <definedName name="BAHRAIN1">[3]Sheet4!$L$14:$L$105</definedName>
    <definedName name="BAHRAIN2">[3]Sheet4!$Y$14:$Y$105</definedName>
    <definedName name="BalanceSheetDates" localSheetId="19">#REF!</definedName>
    <definedName name="BalanceSheetDates" localSheetId="20">#REF!</definedName>
    <definedName name="BalanceSheetDates">#REF!</definedName>
    <definedName name="BalType" localSheetId="0" hidden="1">TRUE</definedName>
    <definedName name="bela" localSheetId="19">#REF!</definedName>
    <definedName name="bela" localSheetId="20">#REF!</definedName>
    <definedName name="bela">#REF!</definedName>
    <definedName name="BELOW" localSheetId="16">#REF!</definedName>
    <definedName name="BELOW" localSheetId="19">#REF!</definedName>
    <definedName name="BELOW" localSheetId="20">#REF!</definedName>
    <definedName name="BELOW">#REF!</definedName>
    <definedName name="BG_Del" hidden="1">15</definedName>
    <definedName name="BG_Ins" hidden="1">4</definedName>
    <definedName name="BG_Mod" hidden="1">6</definedName>
    <definedName name="BOOK" localSheetId="19">#REF!</definedName>
    <definedName name="BOOK" localSheetId="20">#REF!</definedName>
    <definedName name="BOOK">#REF!</definedName>
    <definedName name="BOTTOM" localSheetId="19">#REF!</definedName>
    <definedName name="BOTTOM" localSheetId="20">#REF!</definedName>
    <definedName name="BOTTOM">#REF!</definedName>
    <definedName name="BS">[20]woRKING!$A$177:$D$346</definedName>
    <definedName name="BSC" localSheetId="16">#REF!</definedName>
    <definedName name="BSC" localSheetId="19">#REF!</definedName>
    <definedName name="BSC" localSheetId="20">#REF!</definedName>
    <definedName name="BSC">#REF!</definedName>
    <definedName name="BSCO" localSheetId="16">#REF!</definedName>
    <definedName name="BSCO" localSheetId="19">#REF!</definedName>
    <definedName name="BSCO" localSheetId="20">#REF!</definedName>
    <definedName name="BSCO">#REF!</definedName>
    <definedName name="BSCO1" localSheetId="16">#REF!</definedName>
    <definedName name="BSCO1" localSheetId="19">#REF!</definedName>
    <definedName name="BSCO1" localSheetId="20">#REF!</definedName>
    <definedName name="BSCO1">#REF!</definedName>
    <definedName name="BSCOMB" localSheetId="19">#REF!</definedName>
    <definedName name="BSCOMB" localSheetId="20">#REF!</definedName>
    <definedName name="BSCOMB">#REF!</definedName>
    <definedName name="BSD" localSheetId="16">#REF!</definedName>
    <definedName name="BSD" localSheetId="19">#REF!</definedName>
    <definedName name="BSD" localSheetId="20">#REF!</definedName>
    <definedName name="BSD">#REF!</definedName>
    <definedName name="bsdec">'[21]December 06'!$A$93:$D$158</definedName>
    <definedName name="bsdec06" localSheetId="16">#REF!</definedName>
    <definedName name="bsdec06" localSheetId="19">#REF!</definedName>
    <definedName name="bsdec06" localSheetId="20">#REF!</definedName>
    <definedName name="bsdec06">#REF!</definedName>
    <definedName name="BSH" localSheetId="16">#REF!</definedName>
    <definedName name="BSH" localSheetId="19">#REF!</definedName>
    <definedName name="BSH" localSheetId="20">#REF!</definedName>
    <definedName name="BSH">#REF!</definedName>
    <definedName name="bsmarch">[22]MarchSL904!$A$102:$C$191</definedName>
    <definedName name="bsmarch07">'[23]March 110'!$A$84:$C$153</definedName>
    <definedName name="bsn" localSheetId="16">#REF!</definedName>
    <definedName name="bsn" localSheetId="19">#REF!</definedName>
    <definedName name="bsn" localSheetId="20">#REF!</definedName>
    <definedName name="bsn">#REF!</definedName>
    <definedName name="BSP" localSheetId="16">#REF!</definedName>
    <definedName name="BSP" localSheetId="19">#REF!</definedName>
    <definedName name="BSP" localSheetId="20">#REF!</definedName>
    <definedName name="BSP">#REF!</definedName>
    <definedName name="BSS" localSheetId="16">#REF!</definedName>
    <definedName name="BSS" localSheetId="19">#REF!</definedName>
    <definedName name="BSS" localSheetId="20">#REF!</definedName>
    <definedName name="BSS">#REF!</definedName>
    <definedName name="BST" localSheetId="16">#REF!</definedName>
    <definedName name="BST" localSheetId="19">#REF!</definedName>
    <definedName name="BST" localSheetId="20">#REF!</definedName>
    <definedName name="BST">#REF!</definedName>
    <definedName name="BuiltIn_AutoFilter___2" localSheetId="19">#REF!</definedName>
    <definedName name="BuiltIn_AutoFilter___2" localSheetId="20">#REF!</definedName>
    <definedName name="BuiltIn_AutoFilter___2">#REF!</definedName>
    <definedName name="CC" localSheetId="16">'[1]last qrt2001'!#REF!</definedName>
    <definedName name="CC" localSheetId="19">'[1]last qrt2001'!#REF!</definedName>
    <definedName name="CC" localSheetId="20">'[1]last qrt2001'!#REF!</definedName>
    <definedName name="CC" localSheetId="14">[9]Sheet3!#REF!</definedName>
    <definedName name="CC">'[1]last qrt2001'!#REF!</definedName>
    <definedName name="CH.IN.EQUIT" localSheetId="16">[17]acct!#REF!</definedName>
    <definedName name="CH.IN.EQUIT" localSheetId="19">[17]acct!#REF!</definedName>
    <definedName name="CH.IN.EQUIT" localSheetId="20">[17]acct!#REF!</definedName>
    <definedName name="CH.IN.EQUIT">[17]acct!#REF!</definedName>
    <definedName name="cHECK" localSheetId="16">[17]acct!#REF!</definedName>
    <definedName name="cHECK" localSheetId="19">[17]acct!#REF!</definedName>
    <definedName name="cHECK" localSheetId="20">[17]acct!#REF!</definedName>
    <definedName name="cHECK">[17]acct!#REF!</definedName>
    <definedName name="chk" localSheetId="16">#REF!</definedName>
    <definedName name="chk" localSheetId="19">#REF!</definedName>
    <definedName name="chk" localSheetId="20">#REF!</definedName>
    <definedName name="chk">#REF!</definedName>
    <definedName name="Classified" localSheetId="16">#REF!</definedName>
    <definedName name="Classified" localSheetId="19">#REF!</definedName>
    <definedName name="Classified" localSheetId="20">#REF!</definedName>
    <definedName name="Classified">#REF!</definedName>
    <definedName name="closing" localSheetId="16">[12]BSDOMOVS!#REF!</definedName>
    <definedName name="closing" localSheetId="19">[12]BSDOMOVS!#REF!</definedName>
    <definedName name="closing" localSheetId="20">[12]BSDOMOVS!#REF!</definedName>
    <definedName name="closing" localSheetId="14">[12]BSDOMOVS!#REF!</definedName>
    <definedName name="closing">[12]BSDOMOVS!#REF!</definedName>
    <definedName name="ColorNames" localSheetId="19">#REF!</definedName>
    <definedName name="ColorNames" localSheetId="20">#REF!</definedName>
    <definedName name="ColorNames" localSheetId="14">#REF!</definedName>
    <definedName name="ColorNames">#REF!</definedName>
    <definedName name="Commentary" localSheetId="16">#REF!</definedName>
    <definedName name="Commentary" localSheetId="19">#REF!</definedName>
    <definedName name="Commentary" localSheetId="20">#REF!</definedName>
    <definedName name="Commentary">#REF!</definedName>
    <definedName name="cons" localSheetId="6" hidden="1">{"'CALL MONEY'!$K$53"}</definedName>
    <definedName name="cons" localSheetId="14" hidden="1">{"'CALL MONEY'!$K$53"}</definedName>
    <definedName name="cons" localSheetId="10" hidden="1">{"'CALL MONEY'!$K$53"}</definedName>
    <definedName name="cons" hidden="1">{"'CALL MONEY'!$K$53"}</definedName>
    <definedName name="Conventions" localSheetId="19">#REF!</definedName>
    <definedName name="Conventions" localSheetId="20">#REF!</definedName>
    <definedName name="Conventions">#REF!</definedName>
    <definedName name="Copy" localSheetId="6" hidden="1">{"'CALL MONEY'!$K$53"}</definedName>
    <definedName name="Copy" localSheetId="14" hidden="1">{"'CALL MONEY'!$K$53"}</definedName>
    <definedName name="Copy" localSheetId="10" hidden="1">{"'CALL MONEY'!$K$53"}</definedName>
    <definedName name="Copy" hidden="1">{"'CALL MONEY'!$K$53"}</definedName>
    <definedName name="CRED" localSheetId="16">[17]acct!#REF!</definedName>
    <definedName name="CRED" localSheetId="19">[17]acct!#REF!</definedName>
    <definedName name="CRED" localSheetId="20">[17]acct!#REF!</definedName>
    <definedName name="CRED">[17]acct!#REF!</definedName>
    <definedName name="Currency" localSheetId="19">#REF!</definedName>
    <definedName name="Currency" localSheetId="20">#REF!</definedName>
    <definedName name="Currency" localSheetId="14">#REF!</definedName>
    <definedName name="Currency">#REF!</definedName>
    <definedName name="d" localSheetId="16">#REF!</definedName>
    <definedName name="d" localSheetId="19">#REF!</definedName>
    <definedName name="d" localSheetId="20">#REF!</definedName>
    <definedName name="d">#REF!</definedName>
    <definedName name="da" localSheetId="19">#REF!</definedName>
    <definedName name="da" localSheetId="20">#REF!</definedName>
    <definedName name="da">#REF!</definedName>
    <definedName name="Dbase" localSheetId="16">#REF!</definedName>
    <definedName name="Dbase" localSheetId="19">#REF!</definedName>
    <definedName name="Dbase" localSheetId="20">#REF!</definedName>
    <definedName name="Dbase">#REF!</definedName>
    <definedName name="DD" localSheetId="16">'[1]last qrt2001'!#REF!</definedName>
    <definedName name="DD" localSheetId="19">'[1]last qrt2001'!#REF!</definedName>
    <definedName name="DD" localSheetId="20">'[1]last qrt2001'!#REF!</definedName>
    <definedName name="DD" localSheetId="14">'[1]last qrt2001'!#REF!</definedName>
    <definedName name="DD">'[1]last qrt2001'!#REF!</definedName>
    <definedName name="dddd" localSheetId="16">'[24]BS-OVS'!#REF!</definedName>
    <definedName name="dddd" localSheetId="19">'[24]BS-OVS'!#REF!</definedName>
    <definedName name="dddd" localSheetId="20">'[24]BS-OVS'!#REF!</definedName>
    <definedName name="dddd">'[24]BS-OVS'!#REF!</definedName>
    <definedName name="dEFF.LIA" localSheetId="16">[17]acct!#REF!</definedName>
    <definedName name="dEFF.LIA" localSheetId="19">[17]acct!#REF!</definedName>
    <definedName name="dEFF.LIA" localSheetId="20">[17]acct!#REF!</definedName>
    <definedName name="dEFF.LIA">[17]acct!#REF!</definedName>
    <definedName name="Description" localSheetId="16">#REF!</definedName>
    <definedName name="Description" localSheetId="19">#REF!</definedName>
    <definedName name="Description" localSheetId="20">#REF!</definedName>
    <definedName name="Description">#REF!</definedName>
    <definedName name="dfaf" localSheetId="19">#REF!</definedName>
    <definedName name="dfaf" localSheetId="20">#REF!</definedName>
    <definedName name="dfaf">#REF!</definedName>
    <definedName name="DFD" localSheetId="16">'[25]Abu Dhabi'!#REF!</definedName>
    <definedName name="DFD" localSheetId="19">'[25]Abu Dhabi'!#REF!</definedName>
    <definedName name="DFD" localSheetId="20">'[25]Abu Dhabi'!#REF!</definedName>
    <definedName name="DFD" localSheetId="14">'[25]Abu Dhabi'!#REF!</definedName>
    <definedName name="DFD">'[25]Abu Dhabi'!#REF!</definedName>
    <definedName name="Differences" localSheetId="19">#REF!</definedName>
    <definedName name="Differences" localSheetId="20">#REF!</definedName>
    <definedName name="Differences" localSheetId="14">#REF!</definedName>
    <definedName name="Differences">#REF!</definedName>
    <definedName name="Differnces" localSheetId="16">'[26]Notes1-5'!#REF!</definedName>
    <definedName name="Differnces" localSheetId="19">'[26]Notes1-5'!#REF!</definedName>
    <definedName name="Differnces" localSheetId="20">'[26]Notes1-5'!#REF!</definedName>
    <definedName name="Differnces" localSheetId="14">'[26]Notes1-5'!#REF!</definedName>
    <definedName name="Differnces">'[26]Notes1-5'!#REF!</definedName>
    <definedName name="doha">'[19]DOHA QATAR '!$A$14:$P$33</definedName>
    <definedName name="dom" localSheetId="16">#REF!</definedName>
    <definedName name="dom" localSheetId="19">#REF!</definedName>
    <definedName name="dom" localSheetId="20">#REF!</definedName>
    <definedName name="dom">#REF!</definedName>
    <definedName name="dombs" localSheetId="16">#REF!</definedName>
    <definedName name="dombs" localSheetId="19">#REF!</definedName>
    <definedName name="dombs" localSheetId="20">#REF!</definedName>
    <definedName name="dombs">#REF!</definedName>
    <definedName name="DOMOVS" localSheetId="19">#REF!</definedName>
    <definedName name="DOMOVS" localSheetId="20">#REF!</definedName>
    <definedName name="DOMOVS">#REF!</definedName>
    <definedName name="dr" localSheetId="19">#REF!</definedName>
    <definedName name="dr" localSheetId="20">#REF!</definedName>
    <definedName name="dr">#REF!</definedName>
    <definedName name="dx" localSheetId="16">#REF!</definedName>
    <definedName name="dx" localSheetId="19">#REF!</definedName>
    <definedName name="dx" localSheetId="20">#REF!</definedName>
    <definedName name="dx">#REF!</definedName>
    <definedName name="E" localSheetId="19">#REF!</definedName>
    <definedName name="E" localSheetId="20">#REF!</definedName>
    <definedName name="E">#REF!</definedName>
    <definedName name="EPAGE1" localSheetId="19">#REF!</definedName>
    <definedName name="EPAGE1" localSheetId="20">#REF!</definedName>
    <definedName name="EPAGE1">#REF!</definedName>
    <definedName name="EXP" localSheetId="16">'[1]last qrt2001'!#REF!</definedName>
    <definedName name="EXP" localSheetId="19">'[1]last qrt2001'!#REF!</definedName>
    <definedName name="EXP" localSheetId="20">'[1]last qrt2001'!#REF!</definedName>
    <definedName name="EXP" localSheetId="14">#REF!</definedName>
    <definedName name="EXP">'[1]last qrt2001'!#REF!</definedName>
    <definedName name="F" localSheetId="16">'[27]FINANCE CODE'!#REF!</definedName>
    <definedName name="F" localSheetId="19">'[27]FINANCE CODE'!#REF!</definedName>
    <definedName name="F" localSheetId="20">'[27]FINANCE CODE'!#REF!</definedName>
    <definedName name="F" localSheetId="14">'[27]FINANCE CODE'!#REF!</definedName>
    <definedName name="F">'[27]FINANCE CODE'!#REF!</definedName>
    <definedName name="f_name">'[28]A-C CODE &amp; NAME'!$B$1:$C$193</definedName>
    <definedName name="FA" localSheetId="16">[17]acct!#REF!</definedName>
    <definedName name="FA" localSheetId="19">[17]acct!#REF!</definedName>
    <definedName name="FA" localSheetId="20">[17]acct!#REF!</definedName>
    <definedName name="FA" localSheetId="14">[17]acct!#REF!</definedName>
    <definedName name="FA">[17]acct!#REF!</definedName>
    <definedName name="Fcy" localSheetId="16">#REF!</definedName>
    <definedName name="Fcy" localSheetId="19">#REF!</definedName>
    <definedName name="Fcy" localSheetId="20">#REF!</definedName>
    <definedName name="Fcy">#REF!</definedName>
    <definedName name="FDE" localSheetId="16">'[29]Notes1-5'!#REF!</definedName>
    <definedName name="FDE" localSheetId="19">'[29]Notes1-5'!#REF!</definedName>
    <definedName name="FDE" localSheetId="20">'[29]Notes1-5'!#REF!</definedName>
    <definedName name="FDE" localSheetId="14">'[29]Notes1-5'!#REF!</definedName>
    <definedName name="FDE">'[29]Notes1-5'!#REF!</definedName>
    <definedName name="FinancialGraphs" localSheetId="16">#REF!</definedName>
    <definedName name="FinancialGraphs" localSheetId="19">#REF!</definedName>
    <definedName name="FinancialGraphs" localSheetId="20">#REF!</definedName>
    <definedName name="FinancialGraphs" localSheetId="14">#REF!</definedName>
    <definedName name="FinancialGraphs">#REF!</definedName>
    <definedName name="FINASSET" localSheetId="16">[17]acct!#REF!</definedName>
    <definedName name="FINASSET" localSheetId="19">[17]acct!#REF!</definedName>
    <definedName name="FINASSET" localSheetId="20">[17]acct!#REF!</definedName>
    <definedName name="FINASSET" localSheetId="14">[17]acct!#REF!</definedName>
    <definedName name="FINASSET">[17]acct!#REF!</definedName>
    <definedName name="flegtcher123" hidden="1">{"'CALL MONEY'!$K$53"}</definedName>
    <definedName name="fletcher" hidden="1">{"'CALL MONEY'!$K$53"}</definedName>
    <definedName name="Foreign" localSheetId="16">#REF!</definedName>
    <definedName name="Foreign" localSheetId="19">#REF!</definedName>
    <definedName name="Foreign" localSheetId="20">#REF!</definedName>
    <definedName name="Foreign">#REF!</definedName>
    <definedName name="FORM" localSheetId="16">#REF!</definedName>
    <definedName name="FORM" localSheetId="19">#REF!</definedName>
    <definedName name="FORM" localSheetId="20">#REF!</definedName>
    <definedName name="FORM">#REF!</definedName>
    <definedName name="FP_EU_0206__00246_04" localSheetId="16">#REF!</definedName>
    <definedName name="FP_EU_0206__00246_04" localSheetId="19">#REF!</definedName>
    <definedName name="FP_EU_0206__00246_04" localSheetId="20">#REF!</definedName>
    <definedName name="FP_EU_0206__00246_04">#REF!</definedName>
    <definedName name="FSA" localSheetId="19">#REF!</definedName>
    <definedName name="FSA" localSheetId="20">#REF!</definedName>
    <definedName name="FSA">#REF!</definedName>
    <definedName name="G" localSheetId="19">#REF!</definedName>
    <definedName name="G" localSheetId="20">#REF!</definedName>
    <definedName name="G">#REF!</definedName>
    <definedName name="g54." localSheetId="16">#REF!</definedName>
    <definedName name="g54." localSheetId="19">#REF!</definedName>
    <definedName name="g54." localSheetId="20">#REF!</definedName>
    <definedName name="g54.">#REF!</definedName>
    <definedName name="GrpAcct1" localSheetId="0" hidden="1">"5110"</definedName>
    <definedName name="GrpAcct10" localSheetId="0" hidden="1">"6210"</definedName>
    <definedName name="GrpAcct11" localSheetId="0" hidden="1">"6310"</definedName>
    <definedName name="GrpAcct12" localSheetId="0" hidden="1">"6410"</definedName>
    <definedName name="GrpAcct13" localSheetId="0" hidden="1">"6510"</definedName>
    <definedName name="GrpAcct14" localSheetId="0" hidden="1">"6710"</definedName>
    <definedName name="GrpAcct15" localSheetId="0" hidden="1">"7110"</definedName>
    <definedName name="GrpAcct16" localSheetId="0" hidden="1">"7210"</definedName>
    <definedName name="GrpAcct17" localSheetId="0" hidden="1">"7410"</definedName>
    <definedName name="GrpAcct18" localSheetId="0" hidden="1">"8110"</definedName>
    <definedName name="GrpAcct19" localSheetId="0" hidden="1">"8120"</definedName>
    <definedName name="GrpAcct2" localSheetId="0" hidden="1">"5210"</definedName>
    <definedName name="GrpAcct20" localSheetId="0" hidden="1">"8130"</definedName>
    <definedName name="GrpAcct21" localSheetId="0" hidden="1">"8140"</definedName>
    <definedName name="GrpAcct22" localSheetId="0" hidden="1">"8150"</definedName>
    <definedName name="GrpAcct23" localSheetId="0" hidden="1">"8210"</definedName>
    <definedName name="GrpAcct24" localSheetId="0" hidden="1">"8220"</definedName>
    <definedName name="GrpAcct25" localSheetId="0" hidden="1">"8230"</definedName>
    <definedName name="GrpAcct26" localSheetId="0" hidden="1">"8240"</definedName>
    <definedName name="GrpAcct27" localSheetId="0" hidden="1">"8250"</definedName>
    <definedName name="GrpAcct28" localSheetId="0" hidden="1">"8260"</definedName>
    <definedName name="GrpAcct29" localSheetId="0" hidden="1">"8260A"</definedName>
    <definedName name="GrpAcct3" localSheetId="0" hidden="1">"5310"</definedName>
    <definedName name="GrpAcct30" localSheetId="0" hidden="1">"8271"</definedName>
    <definedName name="GrpAcct31" localSheetId="0" hidden="1">"8272"</definedName>
    <definedName name="GrpAcct32" localSheetId="0" hidden="1">"8273"</definedName>
    <definedName name="GrpAcct33" localSheetId="0" hidden="1">"8274"</definedName>
    <definedName name="GrpAcct34" localSheetId="0" hidden="1">"8275"</definedName>
    <definedName name="GrpAcct35" localSheetId="0" hidden="1">"8276"</definedName>
    <definedName name="GrpAcct4" localSheetId="0" hidden="1">"5410"</definedName>
    <definedName name="GrpAcct5" localSheetId="0" hidden="1">"5510"</definedName>
    <definedName name="GrpAcct6" localSheetId="0" hidden="1">"5610"</definedName>
    <definedName name="GrpAcct7" localSheetId="0" hidden="1">"5710"</definedName>
    <definedName name="GrpAcct8" localSheetId="0" hidden="1">"5810"</definedName>
    <definedName name="GrpAcct9" localSheetId="0" hidden="1">"6110"</definedName>
    <definedName name="GrpLevel" localSheetId="0" hidden="1">2</definedName>
    <definedName name="Hamid" localSheetId="19">#REF!</definedName>
    <definedName name="Hamid" localSheetId="20">#REF!</definedName>
    <definedName name="Hamid">#REF!</definedName>
    <definedName name="hh" localSheetId="6" hidden="1">{"'CALL MONEY'!$K$53"}</definedName>
    <definedName name="hh" localSheetId="14" hidden="1">{"'CALL MONEY'!$K$53"}</definedName>
    <definedName name="hh" localSheetId="10" hidden="1">{"'CALL MONEY'!$K$53"}</definedName>
    <definedName name="hh" hidden="1">{"'CALL MONEY'!$K$53"}</definedName>
    <definedName name="html" localSheetId="6" hidden="1">{"'CALL MONEY'!$K$53"}</definedName>
    <definedName name="html" localSheetId="14" hidden="1">{"'CALL MONEY'!$K$53"}</definedName>
    <definedName name="html" localSheetId="10" hidden="1">{"'CALL MONEY'!$K$53"}</definedName>
    <definedName name="html" hidden="1">{"'CALL MONEY'!$K$53"}</definedName>
    <definedName name="html_cntrl" localSheetId="6" hidden="1">{"'CALL MONEY'!$K$53"}</definedName>
    <definedName name="html_cntrl" localSheetId="14" hidden="1">{"'CALL MONEY'!$K$53"}</definedName>
    <definedName name="html_cntrl" localSheetId="10" hidden="1">{"'CALL MONEY'!$K$53"}</definedName>
    <definedName name="html_cntrl" hidden="1">{"'CALL MONEY'!$K$53"}</definedName>
    <definedName name="html_cntrl465454" localSheetId="6" hidden="1">{"'CALL MONEY'!$K$53"}</definedName>
    <definedName name="html_cntrl465454" localSheetId="14" hidden="1">{"'CALL MONEY'!$K$53"}</definedName>
    <definedName name="html_cntrl465454" localSheetId="10" hidden="1">{"'CALL MONEY'!$K$53"}</definedName>
    <definedName name="html_cntrl465454" hidden="1">{"'CALL MONEY'!$K$53"}</definedName>
    <definedName name="HTML_CodePage" hidden="1">1252</definedName>
    <definedName name="HTML_Control" localSheetId="6" hidden="1">{"'CALL MONEY'!$K$53"}</definedName>
    <definedName name="HTML_Control" localSheetId="14" hidden="1">{"'CALL MONEY'!$K$53"}</definedName>
    <definedName name="HTML_Control" localSheetId="10" hidden="1">{"'CALL MONEY'!$K$53"}</definedName>
    <definedName name="HTML_Control" hidden="1">{"'CALL MONEY'!$K$53"}</definedName>
    <definedName name="html_ctl78" localSheetId="6" hidden="1">{"'CALL MONEY'!$K$53"}</definedName>
    <definedName name="html_ctl78" localSheetId="14" hidden="1">{"'CALL MONEY'!$K$53"}</definedName>
    <definedName name="html_ctl78" localSheetId="10" hidden="1">{"'CALL MONEY'!$K$53"}</definedName>
    <definedName name="html_ctl78"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I" localSheetId="19">#REF!</definedName>
    <definedName name="I" localSheetId="20">#REF!</definedName>
    <definedName name="I" localSheetId="14">#REF!</definedName>
    <definedName name="I">#REF!</definedName>
    <definedName name="IDFUIU" localSheetId="19">#REF!</definedName>
    <definedName name="IDFUIU" localSheetId="20">#REF!</definedName>
    <definedName name="IDFUIU">#REF!</definedName>
    <definedName name="IEC" localSheetId="16">#REF!</definedName>
    <definedName name="IEC" localSheetId="19">#REF!</definedName>
    <definedName name="IEC" localSheetId="20">#REF!</definedName>
    <definedName name="IEC">#REF!</definedName>
    <definedName name="IECO" localSheetId="16">#REF!</definedName>
    <definedName name="IECO" localSheetId="19">#REF!</definedName>
    <definedName name="IECO" localSheetId="20">#REF!</definedName>
    <definedName name="IECO">#REF!</definedName>
    <definedName name="IECO1" localSheetId="16">#REF!</definedName>
    <definedName name="IECO1" localSheetId="19">#REF!</definedName>
    <definedName name="IECO1" localSheetId="20">#REF!</definedName>
    <definedName name="IECO1">#REF!</definedName>
    <definedName name="IED" localSheetId="16">#REF!</definedName>
    <definedName name="IED" localSheetId="19">#REF!</definedName>
    <definedName name="IED" localSheetId="20">#REF!</definedName>
    <definedName name="IED">#REF!</definedName>
    <definedName name="IEH" localSheetId="16">#REF!</definedName>
    <definedName name="IEH" localSheetId="19">#REF!</definedName>
    <definedName name="IEH" localSheetId="20">#REF!</definedName>
    <definedName name="IEH">#REF!</definedName>
    <definedName name="IEP" localSheetId="16">#REF!</definedName>
    <definedName name="IEP" localSheetId="19">#REF!</definedName>
    <definedName name="IEP" localSheetId="20">#REF!</definedName>
    <definedName name="IEP">#REF!</definedName>
    <definedName name="IES" localSheetId="16">#REF!</definedName>
    <definedName name="IES" localSheetId="19">#REF!</definedName>
    <definedName name="IES" localSheetId="20">#REF!</definedName>
    <definedName name="IES">#REF!</definedName>
    <definedName name="IET" localSheetId="16">#REF!</definedName>
    <definedName name="IET" localSheetId="19">#REF!</definedName>
    <definedName name="IET" localSheetId="20">#REF!</definedName>
    <definedName name="IET">#REF!</definedName>
    <definedName name="INC" localSheetId="16">'[1]last qrt2001'!#REF!</definedName>
    <definedName name="INC" localSheetId="19">'[1]last qrt2001'!#REF!</definedName>
    <definedName name="INC" localSheetId="20">'[1]last qrt2001'!#REF!</definedName>
    <definedName name="INC" localSheetId="14">#REF!</definedName>
    <definedName name="INC">'[1]last qrt2001'!#REF!</definedName>
    <definedName name="IncomeStatementDates" localSheetId="19">#REF!</definedName>
    <definedName name="IncomeStatementDates" localSheetId="20">#REF!</definedName>
    <definedName name="IncomeStatementDates" localSheetId="14">#REF!</definedName>
    <definedName name="IncomeStatementDates">#REF!</definedName>
    <definedName name="INVEST" localSheetId="16">[17]acct!#REF!</definedName>
    <definedName name="INVEST" localSheetId="19">[17]acct!#REF!</definedName>
    <definedName name="INVEST" localSheetId="20">[17]acct!#REF!</definedName>
    <definedName name="INVEST" localSheetId="14">[17]acct!#REF!</definedName>
    <definedName name="INVEST">[17]acct!#REF!</definedName>
    <definedName name="IPAGE1" localSheetId="19">#REF!</definedName>
    <definedName name="IPAGE1" localSheetId="20">#REF!</definedName>
    <definedName name="IPAGE1" localSheetId="14">#REF!</definedName>
    <definedName name="IPAGE1">#REF!</definedName>
    <definedName name="iqbal" localSheetId="16">[30]Sheet2!#REF!</definedName>
    <definedName name="iqbal" localSheetId="19">[30]Sheet2!#REF!</definedName>
    <definedName name="iqbal" localSheetId="20">[30]Sheet2!#REF!</definedName>
    <definedName name="iqbal" localSheetId="14">[30]Sheet2!#REF!</definedName>
    <definedName name="iqbal">[30]Sheet2!#REF!</definedName>
    <definedName name="iu" localSheetId="16">#REF!</definedName>
    <definedName name="iu" localSheetId="19">#REF!</definedName>
    <definedName name="iu" localSheetId="20">#REF!</definedName>
    <definedName name="iu">#REF!</definedName>
    <definedName name="J" localSheetId="19">#REF!</definedName>
    <definedName name="J" localSheetId="20">#REF!</definedName>
    <definedName name="J">#REF!</definedName>
    <definedName name="kauser" localSheetId="16">#REF!</definedName>
    <definedName name="kauser" localSheetId="19">#REF!</definedName>
    <definedName name="kauser" localSheetId="20">#REF!</definedName>
    <definedName name="kauser">#REF!</definedName>
    <definedName name="L" localSheetId="19">#REF!</definedName>
    <definedName name="L" localSheetId="20">#REF!</definedName>
    <definedName name="L">#REF!</definedName>
    <definedName name="L_AcctDes">Links!$E:$E</definedName>
    <definedName name="L_Adjust">Links!$H:$H</definedName>
    <definedName name="L_Adjust_GT">Links!$H$147</definedName>
    <definedName name="L_AJE_Tot">Links!$G:$G</definedName>
    <definedName name="L_AJE_Tot_GT">Links!$G$147</definedName>
    <definedName name="L_CompNum">Links!$B:$B</definedName>
    <definedName name="L_CY_Beg">Links!$F:$F</definedName>
    <definedName name="L_CY_Beg_GT">Links!$F$147</definedName>
    <definedName name="L_CY_End">Links!$J:$J</definedName>
    <definedName name="L_CY_End_GT">Links!$J$147</definedName>
    <definedName name="L_GrpNum">Links!$C:$C</definedName>
    <definedName name="L_Headings">Links!$1:$1</definedName>
    <definedName name="L_KeyValue">Links!$A:$A</definedName>
    <definedName name="L_PY_End">Links!$K:$K</definedName>
    <definedName name="L_PY_End_GT">Links!$K$147</definedName>
    <definedName name="L_RJE_Tot">Links!$I:$I</definedName>
    <definedName name="L_RJE_Tot_GT">Links!$I$147</definedName>
    <definedName name="L_RowNum">Links!$D:$D</definedName>
    <definedName name="LIAB1" localSheetId="19">#REF!</definedName>
    <definedName name="LIAB1" localSheetId="20">#REF!</definedName>
    <definedName name="LIAB1" localSheetId="14">#REF!</definedName>
    <definedName name="LIAB1">#REF!</definedName>
    <definedName name="LIAB2" localSheetId="19">#REF!</definedName>
    <definedName name="LIAB2" localSheetId="20">#REF!</definedName>
    <definedName name="LIAB2">#REF!</definedName>
    <definedName name="LIAB3" localSheetId="19">#REF!</definedName>
    <definedName name="LIAB3" localSheetId="20">#REF!</definedName>
    <definedName name="LIAB3">#REF!</definedName>
    <definedName name="LIAB4" localSheetId="19">#REF!</definedName>
    <definedName name="LIAB4" localSheetId="20">#REF!</definedName>
    <definedName name="LIAB4">#REF!</definedName>
    <definedName name="LIBAST" localSheetId="19">#REF!</definedName>
    <definedName name="LIBAST" localSheetId="20">#REF!</definedName>
    <definedName name="LIBAST">#REF!</definedName>
    <definedName name="lkup">[31]Ranges!$B$3:$C$12</definedName>
    <definedName name="LOANS" localSheetId="16">[17]acct!#REF!</definedName>
    <definedName name="LOANS" localSheetId="19">[17]acct!#REF!</definedName>
    <definedName name="LOANS" localSheetId="20">[17]acct!#REF!</definedName>
    <definedName name="LOANS" localSheetId="14">[17]acct!#REF!</definedName>
    <definedName name="LOANS">[17]acct!#REF!</definedName>
    <definedName name="longterm" localSheetId="16">#REF!</definedName>
    <definedName name="longterm" localSheetId="19">#REF!</definedName>
    <definedName name="longterm" localSheetId="20">#REF!</definedName>
    <definedName name="longterm">#REF!</definedName>
    <definedName name="LPAGE1" localSheetId="19">#REF!</definedName>
    <definedName name="LPAGE1" localSheetId="20">#REF!</definedName>
    <definedName name="LPAGE1">#REF!</definedName>
    <definedName name="LPAGE2" localSheetId="19">#REF!</definedName>
    <definedName name="LPAGE2" localSheetId="20">#REF!</definedName>
    <definedName name="LPAGE2">#REF!</definedName>
    <definedName name="LPAGE3" localSheetId="19">#REF!</definedName>
    <definedName name="LPAGE3" localSheetId="20">#REF!</definedName>
    <definedName name="LPAGE3">#REF!</definedName>
    <definedName name="LPAGE4" localSheetId="19">#REF!</definedName>
    <definedName name="LPAGE4" localSheetId="20">#REF!</definedName>
    <definedName name="LPAGE4">#REF!</definedName>
    <definedName name="M" localSheetId="19">#REF!</definedName>
    <definedName name="M" localSheetId="20">#REF!</definedName>
    <definedName name="M">#REF!</definedName>
    <definedName name="main" localSheetId="19">#REF!</definedName>
    <definedName name="main" localSheetId="20">#REF!</definedName>
    <definedName name="main">#REF!</definedName>
    <definedName name="MANAMABS" localSheetId="16">#REF!</definedName>
    <definedName name="MANAMABS" localSheetId="19">#REF!</definedName>
    <definedName name="MANAMABS" localSheetId="20">#REF!</definedName>
    <definedName name="MANAMABS">#REF!</definedName>
    <definedName name="manamabs0207">[32]Sheet3!$A$157:$C$321</definedName>
    <definedName name="Manamapl" localSheetId="16">#REF!</definedName>
    <definedName name="Manamapl" localSheetId="19">#REF!</definedName>
    <definedName name="Manamapl" localSheetId="20">#REF!</definedName>
    <definedName name="Manamapl">#REF!</definedName>
    <definedName name="manamapl0207">[32]Sheet3!$A$5:$C$153</definedName>
    <definedName name="Manamapl5" localSheetId="16">#REF!</definedName>
    <definedName name="Manamapl5" localSheetId="19">#REF!</definedName>
    <definedName name="Manamapl5" localSheetId="20">#REF!</definedName>
    <definedName name="Manamapl5">#REF!</definedName>
    <definedName name="masroor" localSheetId="16">#REF!</definedName>
    <definedName name="masroor" localSheetId="19">#REF!</definedName>
    <definedName name="masroor" localSheetId="20">#REF!</definedName>
    <definedName name="masroor">#REF!</definedName>
    <definedName name="MAZ" localSheetId="16">'[33]T-BILL'!#REF!</definedName>
    <definedName name="MAZ" localSheetId="19">'[33]T-BILL'!#REF!</definedName>
    <definedName name="MAZ" localSheetId="20">'[33]T-BILL'!#REF!</definedName>
    <definedName name="MAZ" localSheetId="14">'[33]T-BILL'!#REF!</definedName>
    <definedName name="MAZ">'[33]T-BILL'!#REF!</definedName>
    <definedName name="MLNTREGISTER" localSheetId="19">#REF!</definedName>
    <definedName name="MLNTREGISTER" localSheetId="20">#REF!</definedName>
    <definedName name="MLNTREGISTER" localSheetId="14">#REF!</definedName>
    <definedName name="MLNTREGISTER">#REF!</definedName>
    <definedName name="MR">'[34]Market Rates'!$B$1:$G$65536</definedName>
    <definedName name="N" localSheetId="19">#REF!</definedName>
    <definedName name="N" localSheetId="20">#REF!</definedName>
    <definedName name="N" localSheetId="14">#REF!</definedName>
    <definedName name="N">#REF!</definedName>
    <definedName name="NEW">'[35]Implied Rate'!$B$49:$BC$408</definedName>
    <definedName name="note" localSheetId="14" hidden="1">{"'CALL MONEY'!$K$53"}</definedName>
    <definedName name="note" hidden="1">{"'CALL MONEY'!$K$53"}</definedName>
    <definedName name="Note55" localSheetId="16">'[36]BS-OVS'!#REF!</definedName>
    <definedName name="Note55" localSheetId="19">'[36]BS-OVS'!#REF!</definedName>
    <definedName name="Note55" localSheetId="20">'[36]BS-OVS'!#REF!</definedName>
    <definedName name="Note55" localSheetId="14">'[36]BS-OVS'!#REF!</definedName>
    <definedName name="Note55">'[36]BS-OVS'!#REF!</definedName>
    <definedName name="Note58" localSheetId="16">'[24]BS-OVS'!#REF!</definedName>
    <definedName name="Note58" localSheetId="19">'[24]BS-OVS'!#REF!</definedName>
    <definedName name="Note58" localSheetId="20">'[24]BS-OVS'!#REF!</definedName>
    <definedName name="Note58">'[24]BS-OVS'!#REF!</definedName>
    <definedName name="npl" localSheetId="19">#REF!</definedName>
    <definedName name="npl" localSheetId="20">#REF!</definedName>
    <definedName name="npl" localSheetId="14">#REF!</definedName>
    <definedName name="npl">#REF!</definedName>
    <definedName name="nplsum" localSheetId="19">#REF!</definedName>
    <definedName name="nplsum" localSheetId="20">#REF!</definedName>
    <definedName name="nplsum">#REF!</definedName>
    <definedName name="NumofGrpAccts" localSheetId="0" hidden="1">35</definedName>
    <definedName name="O" localSheetId="19">#REF!</definedName>
    <definedName name="O" localSheetId="20">#REF!</definedName>
    <definedName name="O" localSheetId="14">#REF!</definedName>
    <definedName name="O">#REF!</definedName>
    <definedName name="os" localSheetId="16">#REF!</definedName>
    <definedName name="os" localSheetId="19">#REF!</definedName>
    <definedName name="os" localSheetId="20">#REF!</definedName>
    <definedName name="os">#REF!</definedName>
    <definedName name="OSAL" localSheetId="19">#REF!</definedName>
    <definedName name="OSAL" localSheetId="20">#REF!</definedName>
    <definedName name="OSAL">#REF!</definedName>
    <definedName name="osbs" localSheetId="16">#REF!</definedName>
    <definedName name="osbs" localSheetId="19">#REF!</definedName>
    <definedName name="osbs" localSheetId="20">#REF!</definedName>
    <definedName name="osbs">#REF!</definedName>
    <definedName name="OVER" localSheetId="16">#REF!</definedName>
    <definedName name="OVER" localSheetId="19">#REF!</definedName>
    <definedName name="OVER" localSheetId="20">#REF!</definedName>
    <definedName name="OVER">#REF!</definedName>
    <definedName name="P" localSheetId="19">#REF!</definedName>
    <definedName name="P" localSheetId="20">#REF!</definedName>
    <definedName name="P">#REF!</definedName>
    <definedName name="PAGE2" localSheetId="19">#REF!</definedName>
    <definedName name="PAGE2" localSheetId="20">#REF!</definedName>
    <definedName name="PAGE2">#REF!</definedName>
    <definedName name="pkr">[19]PAKISTAN!$B$9:$L$24</definedName>
    <definedName name="pl">[20]woRKING!$A$3:$D$172</definedName>
    <definedName name="plbdec">'[37]December 06'!$A$5:$D$102</definedName>
    <definedName name="plbnov">'[37]November 06'!$A$5:$D$101</definedName>
    <definedName name="pld" localSheetId="16">#REF!</definedName>
    <definedName name="pld" localSheetId="19">#REF!</definedName>
    <definedName name="pld" localSheetId="20">#REF!</definedName>
    <definedName name="pld">#REF!</definedName>
    <definedName name="pldec">'[21]December 06'!$A$5:$D$89</definedName>
    <definedName name="plf">[38]FEb!$A$4:$C$149</definedName>
    <definedName name="plfeb">[23]Feb!$A$4:$C$73</definedName>
    <definedName name="plmarch">[23]MarchSL904!$A$5:$C$99</definedName>
    <definedName name="plmarch07">'[23]March 110'!$A$5:$C$80</definedName>
    <definedName name="pln" localSheetId="16">#REF!</definedName>
    <definedName name="pln" localSheetId="19">#REF!</definedName>
    <definedName name="pln" localSheetId="20">#REF!</definedName>
    <definedName name="pln">#REF!</definedName>
    <definedName name="plnov" localSheetId="16">#REF!</definedName>
    <definedName name="plnov" localSheetId="19">#REF!</definedName>
    <definedName name="plnov" localSheetId="20">#REF!</definedName>
    <definedName name="plnov">#REF!</definedName>
    <definedName name="plnov06">'[21]November 06'!$A$5:$D$87</definedName>
    <definedName name="plw" localSheetId="19">#REF!</definedName>
    <definedName name="plw" localSheetId="20">#REF!</definedName>
    <definedName name="plw">#REF!</definedName>
    <definedName name="po" localSheetId="16">[39]BSDOMOVS!#REF!</definedName>
    <definedName name="po" localSheetId="19">[39]BSDOMOVS!#REF!</definedName>
    <definedName name="po" localSheetId="20">[39]BSDOMOVS!#REF!</definedName>
    <definedName name="po" localSheetId="14">[39]BSDOMOVS!#REF!</definedName>
    <definedName name="po">[39]BSDOMOVS!#REF!</definedName>
    <definedName name="PP" localSheetId="19">#REF!</definedName>
    <definedName name="PP" localSheetId="20">#REF!</definedName>
    <definedName name="PP" localSheetId="14">#REF!</definedName>
    <definedName name="PP">#REF!</definedName>
    <definedName name="_xlnm.Print_Area" localSheetId="16">'1'!$A$1:$H$62</definedName>
    <definedName name="_xlnm.Print_Area" localSheetId="18">'2'!$A$1:$H$58</definedName>
    <definedName name="_xlnm.Print_Area" localSheetId="19">'3'!$A$1:$K$68</definedName>
    <definedName name="_xlnm.Print_Area" localSheetId="20">'4'!$A$1:$K$35</definedName>
    <definedName name="_xlnm.Print_Area" localSheetId="3">BS!$A$1:$H$55</definedName>
    <definedName name="_xlnm.Print_Area" localSheetId="12">'cash flow'!$A$1:$H$66</definedName>
    <definedName name="_xlnm.Print_Area" localSheetId="15">'cash flow working'!$A$1:$E$98</definedName>
    <definedName name="_xlnm.Print_Area" localSheetId="8">Distri!$A$1:$H$41</definedName>
    <definedName name="_xlnm.Print_Area" localSheetId="6">'Other Comp Income'!$A$1:$H$38</definedName>
    <definedName name="_xlnm.Print_Area" localSheetId="4">'P&amp;L'!$A$1:$H$56</definedName>
    <definedName name="_xlnm.Print_Area" localSheetId="5">'Qtr - PnL'!$A$1:$H$52</definedName>
    <definedName name="_xlnm.Print_Area" localSheetId="11">'Qtr - UHF'!$A$1:$H$46</definedName>
    <definedName name="_xlnm.Print_Area" localSheetId="13">'Qtr -cashflow'!$A$1:$E$57</definedName>
    <definedName name="_xlnm.Print_Area" localSheetId="14">[10]Sheet4!$A$421:$Q$523</definedName>
    <definedName name="_xlnm.Print_Area" localSheetId="17">Sheet4!$A$1:$Q$65</definedName>
    <definedName name="_xlnm.Print_Area" localSheetId="10">UHF!$A$1:$H$53</definedName>
    <definedName name="_xlnm.Print_Area">#REF!</definedName>
    <definedName name="PRINT_AREA_MI">[3]Sheet4!$A$421:$Q$523</definedName>
    <definedName name="_xlnm.Print_Titles" localSheetId="15">'cash flow working'!$1:$3</definedName>
    <definedName name="_xlnm.Print_Titles" localSheetId="0">Links!$B:$D,Links!$1:$1</definedName>
    <definedName name="PROFIT1" localSheetId="19">#REF!</definedName>
    <definedName name="PROFIT1" localSheetId="20">#REF!</definedName>
    <definedName name="PROFIT1" localSheetId="14">#REF!</definedName>
    <definedName name="PROFIT1">#REF!</definedName>
    <definedName name="PROFIT2" localSheetId="19">#REF!</definedName>
    <definedName name="PROFIT2" localSheetId="20">#REF!</definedName>
    <definedName name="PROFIT2">#REF!</definedName>
    <definedName name="Q" localSheetId="19">#REF!</definedName>
    <definedName name="Q" localSheetId="20">#REF!</definedName>
    <definedName name="Q">#REF!</definedName>
    <definedName name="QATAR1">[3]Sheet4!$H$428:$H$519</definedName>
    <definedName name="QATAR2">[3]Sheet4!$U$326:$U$417</definedName>
    <definedName name="rate">'[19]rate '!$B$4:$C$31</definedName>
    <definedName name="Recover">[40]Macro1!$A$170</definedName>
    <definedName name="REDCAP" localSheetId="16">[17]acct!#REF!</definedName>
    <definedName name="REDCAP" localSheetId="19">[17]acct!#REF!</definedName>
    <definedName name="REDCAP" localSheetId="20">[17]acct!#REF!</definedName>
    <definedName name="REDCAP">[17]acct!#REF!</definedName>
    <definedName name="RF" localSheetId="16">[17]acct!#REF!</definedName>
    <definedName name="RF" localSheetId="19">[17]acct!#REF!</definedName>
    <definedName name="RF" localSheetId="20">[17]acct!#REF!</definedName>
    <definedName name="RF">[17]acct!#REF!</definedName>
    <definedName name="RowLevel" localSheetId="0" hidden="1">1</definedName>
    <definedName name="RRRR" localSheetId="19">#REF!</definedName>
    <definedName name="RRRR" localSheetId="20">#REF!</definedName>
    <definedName name="RRRR" localSheetId="14">#REF!</definedName>
    <definedName name="RRRR">#REF!</definedName>
    <definedName name="S_AcctDes" localSheetId="19">#REF!</definedName>
    <definedName name="S_AcctDes" localSheetId="20">#REF!</definedName>
    <definedName name="S_AcctDes">#REF!</definedName>
    <definedName name="S_Adjust" localSheetId="19">#REF!</definedName>
    <definedName name="S_Adjust" localSheetId="20">#REF!</definedName>
    <definedName name="S_Adjust">#REF!</definedName>
    <definedName name="S_Adjust_Data" localSheetId="19">#REF!</definedName>
    <definedName name="S_Adjust_Data" localSheetId="20">#REF!</definedName>
    <definedName name="S_Adjust_Data">#REF!</definedName>
    <definedName name="S_Adjust_GT" localSheetId="19">#REF!</definedName>
    <definedName name="S_Adjust_GT" localSheetId="20">#REF!</definedName>
    <definedName name="S_Adjust_GT">#REF!</definedName>
    <definedName name="S_AJE_Tot" localSheetId="19">#REF!</definedName>
    <definedName name="S_AJE_Tot" localSheetId="20">#REF!</definedName>
    <definedName name="S_AJE_Tot">#REF!</definedName>
    <definedName name="S_AJE_Tot_Data" localSheetId="19">#REF!</definedName>
    <definedName name="S_AJE_Tot_Data" localSheetId="20">#REF!</definedName>
    <definedName name="S_AJE_Tot_Data">#REF!</definedName>
    <definedName name="S_AJE_Tot_GT" localSheetId="19">#REF!</definedName>
    <definedName name="S_AJE_Tot_GT" localSheetId="20">#REF!</definedName>
    <definedName name="S_AJE_Tot_GT">#REF!</definedName>
    <definedName name="S_CompNum" localSheetId="19">#REF!</definedName>
    <definedName name="S_CompNum" localSheetId="20">#REF!</definedName>
    <definedName name="S_CompNum">#REF!</definedName>
    <definedName name="S_CY_Beg" localSheetId="19">#REF!</definedName>
    <definedName name="S_CY_Beg" localSheetId="20">#REF!</definedName>
    <definedName name="S_CY_Beg">#REF!</definedName>
    <definedName name="S_CY_Beg_Data" localSheetId="19">#REF!</definedName>
    <definedName name="S_CY_Beg_Data" localSheetId="20">#REF!</definedName>
    <definedName name="S_CY_Beg_Data">#REF!</definedName>
    <definedName name="S_CY_Beg_GT" localSheetId="19">#REF!</definedName>
    <definedName name="S_CY_Beg_GT" localSheetId="20">#REF!</definedName>
    <definedName name="S_CY_Beg_GT">#REF!</definedName>
    <definedName name="S_CY_End" localSheetId="19">#REF!</definedName>
    <definedName name="S_CY_End" localSheetId="20">#REF!</definedName>
    <definedName name="S_CY_End">#REF!</definedName>
    <definedName name="S_CY_End_Data" localSheetId="19">#REF!</definedName>
    <definedName name="S_CY_End_Data" localSheetId="20">#REF!</definedName>
    <definedName name="S_CY_End_Data">#REF!</definedName>
    <definedName name="S_CY_End_GT" localSheetId="19">#REF!</definedName>
    <definedName name="S_CY_End_GT" localSheetId="20">#REF!</definedName>
    <definedName name="S_CY_End_GT">#REF!</definedName>
    <definedName name="S_Diff_Amt" localSheetId="19">#REF!</definedName>
    <definedName name="S_Diff_Amt" localSheetId="20">#REF!</definedName>
    <definedName name="S_Diff_Amt">#REF!</definedName>
    <definedName name="S_Diff_Pct" localSheetId="19">#REF!</definedName>
    <definedName name="S_Diff_Pct" localSheetId="20">#REF!</definedName>
    <definedName name="S_Diff_Pct">#REF!</definedName>
    <definedName name="S_GrpNum" localSheetId="19">#REF!</definedName>
    <definedName name="S_GrpNum" localSheetId="20">#REF!</definedName>
    <definedName name="S_GrpNum">#REF!</definedName>
    <definedName name="S_Headings" localSheetId="19">#REF!</definedName>
    <definedName name="S_Headings" localSheetId="20">#REF!</definedName>
    <definedName name="S_Headings">#REF!</definedName>
    <definedName name="S_KeyValue" localSheetId="19">#REF!</definedName>
    <definedName name="S_KeyValue" localSheetId="20">#REF!</definedName>
    <definedName name="S_KeyValue">#REF!</definedName>
    <definedName name="S_PY_End" localSheetId="19">#REF!</definedName>
    <definedName name="S_PY_End" localSheetId="20">#REF!</definedName>
    <definedName name="S_PY_End">#REF!</definedName>
    <definedName name="S_PY_End_Data" localSheetId="19">#REF!</definedName>
    <definedName name="S_PY_End_Data" localSheetId="20">#REF!</definedName>
    <definedName name="S_PY_End_Data">#REF!</definedName>
    <definedName name="S_PY_End_GT" localSheetId="19">#REF!</definedName>
    <definedName name="S_PY_End_GT" localSheetId="20">#REF!</definedName>
    <definedName name="S_PY_End_GT">#REF!</definedName>
    <definedName name="S_RJE_Tot" localSheetId="19">#REF!</definedName>
    <definedName name="S_RJE_Tot" localSheetId="20">#REF!</definedName>
    <definedName name="S_RJE_Tot">#REF!</definedName>
    <definedName name="S_RJE_Tot_Data" localSheetId="19">#REF!</definedName>
    <definedName name="S_RJE_Tot_Data" localSheetId="20">#REF!</definedName>
    <definedName name="S_RJE_Tot_Data">#REF!</definedName>
    <definedName name="S_RJE_Tot_GT" localSheetId="19">#REF!</definedName>
    <definedName name="S_RJE_Tot_GT" localSheetId="20">#REF!</definedName>
    <definedName name="S_RJE_Tot_GT">#REF!</definedName>
    <definedName name="S_RowNum" localSheetId="19">#REF!</definedName>
    <definedName name="S_RowNum" localSheetId="20">#REF!</definedName>
    <definedName name="S_RowNum">#REF!</definedName>
    <definedName name="sa">[41]Sheet4!$A$421:$Q$523</definedName>
    <definedName name="sad" localSheetId="14" hidden="1">{"'CALL MONEY'!$K$53"}</definedName>
    <definedName name="sad" hidden="1">{"'CALL MONEY'!$K$53"}</definedName>
    <definedName name="SALES" localSheetId="16">[17]acct!#REF!</definedName>
    <definedName name="SALES" localSheetId="19">[17]acct!#REF!</definedName>
    <definedName name="SALES" localSheetId="20">[17]acct!#REF!</definedName>
    <definedName name="SALES" localSheetId="14">[17]acct!#REF!</definedName>
    <definedName name="SALES">[17]acct!#REF!</definedName>
    <definedName name="sam" localSheetId="19">#REF!</definedName>
    <definedName name="sam" localSheetId="20">#REF!</definedName>
    <definedName name="sam" localSheetId="14">#REF!</definedName>
    <definedName name="sam">#REF!</definedName>
    <definedName name="SBP" localSheetId="16">'[42]Notes1-5'!#REF!</definedName>
    <definedName name="SBP" localSheetId="19">'[42]Notes1-5'!#REF!</definedName>
    <definedName name="SBP" localSheetId="20">'[42]Notes1-5'!#REF!</definedName>
    <definedName name="SBP" localSheetId="14">'[42]Notes1-5'!#REF!</definedName>
    <definedName name="SBP">'[42]Notes1-5'!#REF!</definedName>
    <definedName name="sdsa">[43]A!$AX$5:$AX$129</definedName>
    <definedName name="sectionNames" localSheetId="19">#REF!</definedName>
    <definedName name="sectionNames" localSheetId="20">#REF!</definedName>
    <definedName name="sectionNames" localSheetId="14">#REF!</definedName>
    <definedName name="sectionNames">#REF!</definedName>
    <definedName name="shehzad" localSheetId="16">[44]Sheet2!#REF!</definedName>
    <definedName name="shehzad" localSheetId="19">[44]Sheet2!#REF!</definedName>
    <definedName name="shehzad" localSheetId="20">[44]Sheet2!#REF!</definedName>
    <definedName name="shehzad" localSheetId="14">[44]Sheet2!#REF!</definedName>
    <definedName name="shehzad">[44]Sheet2!#REF!</definedName>
    <definedName name="shortterm" localSheetId="16">#REF!</definedName>
    <definedName name="shortterm" localSheetId="19">#REF!</definedName>
    <definedName name="shortterm" localSheetId="20">#REF!</definedName>
    <definedName name="shortterm">#REF!</definedName>
    <definedName name="sma">[10]Sheet4!$A$421:$Q$523</definedName>
    <definedName name="SNS" localSheetId="16">[17]acct!#REF!</definedName>
    <definedName name="SNS" localSheetId="19">[17]acct!#REF!</definedName>
    <definedName name="SNS" localSheetId="20">[17]acct!#REF!</definedName>
    <definedName name="SNS" localSheetId="14">[17]acct!#REF!</definedName>
    <definedName name="SNS">[17]acct!#REF!</definedName>
    <definedName name="SR" localSheetId="16">#REF!</definedName>
    <definedName name="SR" localSheetId="19">#REF!</definedName>
    <definedName name="SR" localSheetId="20">#REF!</definedName>
    <definedName name="SR">#REF!</definedName>
    <definedName name="STT" localSheetId="16" hidden="1">#REF!</definedName>
    <definedName name="STT" localSheetId="19" hidden="1">#REF!</definedName>
    <definedName name="STT" localSheetId="20" hidden="1">#REF!</definedName>
    <definedName name="STT" hidden="1">#REF!</definedName>
    <definedName name="sum" localSheetId="19">#REF!</definedName>
    <definedName name="sum" localSheetId="20">#REF!</definedName>
    <definedName name="sum">#REF!</definedName>
    <definedName name="T_BILLREPO" localSheetId="16">'[45]T-BILL'!#REF!</definedName>
    <definedName name="T_BILLREPO" localSheetId="19">'[45]T-BILL'!#REF!</definedName>
    <definedName name="T_BILLREPO" localSheetId="20">'[45]T-BILL'!#REF!</definedName>
    <definedName name="T_BILLREPO" localSheetId="14">'[45]T-BILL'!#REF!</definedName>
    <definedName name="T_BILLREPO">'[45]T-BILL'!#REF!</definedName>
    <definedName name="TableName">"Dummy"</definedName>
    <definedName name="talha" localSheetId="6" hidden="1">{"'CALL MONEY'!$K$53"}</definedName>
    <definedName name="talha" localSheetId="14" hidden="1">{"'CALL MONEY'!$K$53"}</definedName>
    <definedName name="talha" localSheetId="10" hidden="1">{"'CALL MONEY'!$K$53"}</definedName>
    <definedName name="talha" hidden="1">{"'CALL MONEY'!$K$53"}</definedName>
    <definedName name="tAX" localSheetId="16">[17]acct!#REF!</definedName>
    <definedName name="tAX" localSheetId="19">[17]acct!#REF!</definedName>
    <definedName name="tAX" localSheetId="20">[17]acct!#REF!</definedName>
    <definedName name="tAX" localSheetId="14">[17]acct!#REF!</definedName>
    <definedName name="tAX">[17]acct!#REF!</definedName>
    <definedName name="TBdbName" localSheetId="0" hidden="1">"179891DB5E784558B8B90A45D5BBF885.mdb"</definedName>
    <definedName name="TextRefCopy1" localSheetId="19">#REF!</definedName>
    <definedName name="TextRefCopy1" localSheetId="20">#REF!</definedName>
    <definedName name="TextRefCopy1" localSheetId="14">#REF!</definedName>
    <definedName name="TextRefCopy1">#REF!</definedName>
    <definedName name="TextRefCopyRangeCount" hidden="1">2</definedName>
    <definedName name="TOTAL" localSheetId="16">#REF!</definedName>
    <definedName name="TOTAL" localSheetId="19">#REF!</definedName>
    <definedName name="TOTAL" localSheetId="20">#REF!</definedName>
    <definedName name="TOTAL">#REF!</definedName>
    <definedName name="TRF" localSheetId="16">'[1]last qrt2001'!#REF!</definedName>
    <definedName name="TRF" localSheetId="19">'[1]last qrt2001'!#REF!</definedName>
    <definedName name="TRF" localSheetId="20">'[1]last qrt2001'!#REF!</definedName>
    <definedName name="TRF" localSheetId="14">'[1]last qrt2001'!#REF!</definedName>
    <definedName name="TRF">'[1]last qrt2001'!#REF!</definedName>
    <definedName name="ttt" localSheetId="16" hidden="1">#REF!</definedName>
    <definedName name="ttt" localSheetId="19" hidden="1">#REF!</definedName>
    <definedName name="ttt" localSheetId="20" hidden="1">#REF!</definedName>
    <definedName name="ttt" localSheetId="14" hidden="1">#REF!</definedName>
    <definedName name="ttt" hidden="1">#REF!</definedName>
    <definedName name="uae">[19]UAE!$A$8:$G$29</definedName>
    <definedName name="ubl" localSheetId="16">#REF!</definedName>
    <definedName name="ubl" localSheetId="19">#REF!</definedName>
    <definedName name="ubl" localSheetId="20">#REF!</definedName>
    <definedName name="ubl">#REF!</definedName>
    <definedName name="ublbs" localSheetId="16">#REF!</definedName>
    <definedName name="ublbs" localSheetId="19">#REF!</definedName>
    <definedName name="ublbs" localSheetId="20">#REF!</definedName>
    <definedName name="ublbs">#REF!</definedName>
    <definedName name="Units" localSheetId="19">#REF!</definedName>
    <definedName name="Units" localSheetId="20">#REF!</definedName>
    <definedName name="Units">#REF!</definedName>
    <definedName name="W" localSheetId="19">#REF!</definedName>
    <definedName name="W" localSheetId="20">#REF!</definedName>
    <definedName name="W">#REF!</definedName>
    <definedName name="X" localSheetId="19">#REF!</definedName>
    <definedName name="X" localSheetId="20">#REF!</definedName>
    <definedName name="X">#REF!</definedName>
    <definedName name="XX" localSheetId="16">'[1]last qrt2001'!#REF!</definedName>
    <definedName name="XX" localSheetId="19">'[1]last qrt2001'!#REF!</definedName>
    <definedName name="XX" localSheetId="20">'[1]last qrt2001'!#REF!</definedName>
    <definedName name="XX" localSheetId="14">'[1]last qrt2001'!#REF!</definedName>
    <definedName name="XX">'[1]last qrt2001'!#REF!</definedName>
    <definedName name="YCAB" localSheetId="16">#REF!</definedName>
    <definedName name="YCAB" localSheetId="19">#REF!</definedName>
    <definedName name="YCAB" localSheetId="20">#REF!</definedName>
    <definedName name="YCAB">#REF!</definedName>
    <definedName name="ycab1" localSheetId="16">#REF!</definedName>
    <definedName name="ycab1" localSheetId="19">#REF!</definedName>
    <definedName name="ycab1" localSheetId="20">#REF!</definedName>
    <definedName name="ycab1">#REF!</definedName>
    <definedName name="YEMEN1">[3]Sheet4!$L$222:$L$313</definedName>
    <definedName name="YEMEN2">[3]Sheet4!$Y$222:$Y$313</definedName>
    <definedName name="Z_84FBBE83_FF6F_4C76_A58E_D04643F715A5_.wvu.Cols" localSheetId="15" hidden="1">'cash flow working'!$B:$C,'cash flow working'!$H:$I</definedName>
    <definedName name="Z_84FBBE83_FF6F_4C76_A58E_D04643F715A5_.wvu.Cols" localSheetId="0" hidden="1">Links!$A:$C,Links!$G:$I</definedName>
    <definedName name="Z_84FBBE83_FF6F_4C76_A58E_D04643F715A5_.wvu.PrintArea" localSheetId="16" hidden="1">'1'!$A$1:$H$41</definedName>
    <definedName name="Z_84FBBE83_FF6F_4C76_A58E_D04643F715A5_.wvu.PrintArea" localSheetId="18" hidden="1">'2'!$A$1:$H$7</definedName>
    <definedName name="Z_84FBBE83_FF6F_4C76_A58E_D04643F715A5_.wvu.PrintArea" localSheetId="19" hidden="1">'3'!#REF!</definedName>
    <definedName name="Z_84FBBE83_FF6F_4C76_A58E_D04643F715A5_.wvu.PrintArea" localSheetId="20" hidden="1">'4'!#REF!</definedName>
    <definedName name="Z_84FBBE83_FF6F_4C76_A58E_D04643F715A5_.wvu.PrintArea" localSheetId="3" hidden="1">BS!$A$1:$H$55</definedName>
    <definedName name="Z_84FBBE83_FF6F_4C76_A58E_D04643F715A5_.wvu.PrintArea" localSheetId="12" hidden="1">'cash flow'!$A$1:$H$66</definedName>
    <definedName name="Z_84FBBE83_FF6F_4C76_A58E_D04643F715A5_.wvu.PrintArea" localSheetId="15" hidden="1">'cash flow working'!$A$1:$E$98</definedName>
    <definedName name="Z_84FBBE83_FF6F_4C76_A58E_D04643F715A5_.wvu.PrintArea" localSheetId="8" hidden="1">Distri!$A$1:$H$41</definedName>
    <definedName name="Z_84FBBE83_FF6F_4C76_A58E_D04643F715A5_.wvu.PrintArea" localSheetId="6" hidden="1">'Other Comp Income'!$A$1:$H$38</definedName>
    <definedName name="Z_84FBBE83_FF6F_4C76_A58E_D04643F715A5_.wvu.PrintArea" localSheetId="4" hidden="1">'P&amp;L'!$A$1:$H$56</definedName>
    <definedName name="Z_84FBBE83_FF6F_4C76_A58E_D04643F715A5_.wvu.PrintArea" localSheetId="5" hidden="1">'Qtr - PnL'!$A$1:$H$52</definedName>
    <definedName name="Z_84FBBE83_FF6F_4C76_A58E_D04643F715A5_.wvu.PrintArea" localSheetId="11" hidden="1">'Qtr - UHF'!$A$1:$H$46</definedName>
    <definedName name="Z_84FBBE83_FF6F_4C76_A58E_D04643F715A5_.wvu.PrintArea" localSheetId="13" hidden="1">'Qtr -cashflow'!$A$1:$E$57</definedName>
    <definedName name="Z_84FBBE83_FF6F_4C76_A58E_D04643F715A5_.wvu.PrintArea" localSheetId="10" hidden="1">UHF!$A$1:$H$55</definedName>
    <definedName name="Z_84FBBE83_FF6F_4C76_A58E_D04643F715A5_.wvu.PrintTitles" localSheetId="15" hidden="1">'cash flow working'!$1:$3</definedName>
    <definedName name="Z_84FBBE83_FF6F_4C76_A58E_D04643F715A5_.wvu.PrintTitles" localSheetId="0" hidden="1">Links!$B:$D,Links!$1:$1</definedName>
    <definedName name="Z_84FBBE83_FF6F_4C76_A58E_D04643F715A5_.wvu.Rows" localSheetId="18" hidden="1">'2'!#REF!</definedName>
    <definedName name="Z_84FBBE83_FF6F_4C76_A58E_D04643F715A5_.wvu.Rows" localSheetId="19" hidden="1">'3'!#REF!</definedName>
    <definedName name="Z_84FBBE83_FF6F_4C76_A58E_D04643F715A5_.wvu.Rows" localSheetId="20" hidden="1">'4'!#REF!</definedName>
    <definedName name="Z_84FBBE83_FF6F_4C76_A58E_D04643F715A5_.wvu.Rows" localSheetId="3" hidden="1">BS!$13:$13</definedName>
    <definedName name="Z_84FBBE83_FF6F_4C76_A58E_D04643F715A5_.wvu.Rows" localSheetId="12" hidden="1">'cash flow'!$30:$30</definedName>
    <definedName name="Z_84FBBE83_FF6F_4C76_A58E_D04643F715A5_.wvu.Rows" localSheetId="15" hidden="1">'cash flow working'!$29:$29,'cash flow working'!$32:$32</definedName>
    <definedName name="Z_84FBBE83_FF6F_4C76_A58E_D04643F715A5_.wvu.Rows" localSheetId="4" hidden="1">'P&amp;L'!#REF!</definedName>
    <definedName name="Z_84FBBE83_FF6F_4C76_A58E_D04643F715A5_.wvu.Rows" localSheetId="13" hidden="1">'Qtr -cashflow'!$20:$20,'Qtr -cashflow'!$54:$57</definedName>
  </definedNames>
  <calcPr calcId="144525"/>
  <customWorkbookViews>
    <customWorkbookView name="Syed Ahsan Aman - Personal View" guid="{84FBBE83-FF6F-4C76-A58E-D04643F715A5}" mergeInterval="0" personalView="1" maximized="1" windowWidth="1020" windowHeight="543" tabRatio="945" activeSheetId="10"/>
  </customWorkbookViews>
</workbook>
</file>

<file path=xl/calcChain.xml><?xml version="1.0" encoding="utf-8"?>
<calcChain xmlns="http://schemas.openxmlformats.org/spreadsheetml/2006/main">
  <c r="D42" i="27" l="1"/>
  <c r="D58" i="27"/>
  <c r="D19" i="27"/>
  <c r="D10" i="27" l="1"/>
  <c r="D43" i="27" l="1"/>
  <c r="D44" i="27" s="1"/>
  <c r="D85" i="27" l="1"/>
  <c r="F28" i="6" l="1"/>
  <c r="H28" i="6" s="1"/>
  <c r="D78" i="27" l="1"/>
  <c r="E17" i="15"/>
  <c r="E16" i="15"/>
  <c r="J26" i="6"/>
  <c r="J27" i="6" s="1"/>
  <c r="F27" i="6"/>
  <c r="H27" i="6" s="1"/>
  <c r="J29" i="6" l="1"/>
  <c r="J30" i="6" s="1"/>
  <c r="J32" i="6" s="1"/>
  <c r="C17" i="15" l="1"/>
  <c r="G17" i="15" s="1"/>
  <c r="C22" i="14"/>
  <c r="E22" i="14" s="1"/>
  <c r="G18" i="15" l="1"/>
  <c r="G15" i="15"/>
  <c r="G37" i="15"/>
  <c r="G36" i="15"/>
  <c r="G35" i="15"/>
  <c r="G32" i="15"/>
  <c r="G31" i="15"/>
  <c r="G30" i="15"/>
  <c r="G26" i="15"/>
  <c r="G25" i="15"/>
  <c r="G21" i="15"/>
  <c r="G22" i="15" l="1"/>
  <c r="A2" i="15"/>
  <c r="G14" i="12" l="1"/>
  <c r="D23" i="14"/>
  <c r="F15" i="10" l="1"/>
  <c r="G8" i="10" s="1"/>
  <c r="E8" i="10"/>
  <c r="A3" i="10"/>
  <c r="A1" i="10"/>
  <c r="A3" i="8"/>
  <c r="A1" i="8"/>
  <c r="G17" i="12" l="1"/>
  <c r="G38" i="6" l="1"/>
  <c r="D12" i="2"/>
  <c r="D15" i="2"/>
  <c r="H19" i="6"/>
  <c r="D71" i="27"/>
  <c r="C5" i="2"/>
  <c r="D6" i="2" s="1"/>
  <c r="C8" i="2"/>
  <c r="D9" i="2" s="1"/>
  <c r="D64" i="27"/>
  <c r="D63" i="27"/>
  <c r="E15" i="14"/>
  <c r="D30" i="14"/>
  <c r="D37" i="14"/>
  <c r="D45" i="14"/>
  <c r="A1" i="14"/>
  <c r="D26" i="27"/>
  <c r="G34" i="12"/>
  <c r="G36" i="12" s="1"/>
  <c r="H9" i="12" s="1"/>
  <c r="A1" i="6"/>
  <c r="G15" i="6"/>
  <c r="G20" i="6"/>
  <c r="J47" i="6"/>
  <c r="A1" i="12"/>
  <c r="D57" i="27"/>
  <c r="D52" i="27"/>
  <c r="D47" i="27"/>
  <c r="D76" i="27"/>
  <c r="D95" i="27"/>
  <c r="D91" i="27"/>
  <c r="D69" i="27"/>
  <c r="C50" i="14"/>
  <c r="F33" i="27"/>
  <c r="F48" i="27"/>
  <c r="F22" i="27"/>
  <c r="I22" i="27" s="1"/>
  <c r="F30" i="27"/>
  <c r="F20" i="27"/>
  <c r="F77" i="27"/>
  <c r="F86" i="27"/>
  <c r="F85" i="27"/>
  <c r="F79" i="27"/>
  <c r="I79" i="27" s="1"/>
  <c r="I77" i="27"/>
  <c r="I20" i="27"/>
  <c r="I21" i="27" s="1"/>
  <c r="H76" i="27"/>
  <c r="D15" i="27"/>
  <c r="H15" i="27" s="1"/>
  <c r="H14" i="27"/>
  <c r="F11" i="27"/>
  <c r="F16" i="27"/>
  <c r="F19" i="27"/>
  <c r="F101" i="27" s="1"/>
  <c r="F28" i="27"/>
  <c r="F39" i="27"/>
  <c r="F47" i="27"/>
  <c r="F54" i="27"/>
  <c r="F60" i="27"/>
  <c r="F65" i="27"/>
  <c r="F73" i="27"/>
  <c r="F76" i="27"/>
  <c r="F91" i="27"/>
  <c r="F95" i="27"/>
  <c r="H31" i="27"/>
  <c r="F102" i="27"/>
  <c r="H20" i="27"/>
  <c r="H21" i="27" s="1"/>
  <c r="E20" i="14"/>
  <c r="D21" i="27"/>
  <c r="H35" i="6"/>
  <c r="H34" i="6"/>
  <c r="H14" i="6"/>
  <c r="D11" i="27"/>
  <c r="H10" i="27"/>
  <c r="H11" i="27" s="1"/>
  <c r="C26" i="14"/>
  <c r="E26" i="14" s="1"/>
  <c r="F66" i="27" l="1"/>
  <c r="E11" i="10"/>
  <c r="G11" i="10" s="1"/>
  <c r="D53" i="27"/>
  <c r="H53" i="27" s="1"/>
  <c r="H54" i="27" s="1"/>
  <c r="D86" i="27"/>
  <c r="D79" i="27"/>
  <c r="D77" i="27"/>
  <c r="F33" i="6"/>
  <c r="H33" i="6" s="1"/>
  <c r="F33" i="12"/>
  <c r="H33" i="12" s="1"/>
  <c r="D39" i="14"/>
  <c r="D48" i="14" s="1"/>
  <c r="D52" i="14" s="1"/>
  <c r="E50" i="14" s="1"/>
  <c r="F87" i="27"/>
  <c r="F97" i="27" s="1"/>
  <c r="H16" i="27"/>
  <c r="D16" i="27"/>
  <c r="F21" i="27"/>
  <c r="F23" i="27" s="1"/>
  <c r="F103" i="27"/>
  <c r="F34" i="27"/>
  <c r="F49" i="27"/>
  <c r="G22" i="6"/>
  <c r="G40" i="6" s="1"/>
  <c r="G47" i="6" s="1"/>
  <c r="G51" i="6" s="1"/>
  <c r="F15" i="8" s="1"/>
  <c r="I80" i="27"/>
  <c r="F80" i="27"/>
  <c r="F16" i="12"/>
  <c r="D102" i="27"/>
  <c r="D60" i="27"/>
  <c r="D70" i="27"/>
  <c r="D84" i="27"/>
  <c r="F13" i="12"/>
  <c r="H13" i="12" s="1"/>
  <c r="I23" i="27"/>
  <c r="D101" i="27"/>
  <c r="F104" i="27"/>
  <c r="D33" i="27"/>
  <c r="F9" i="12" l="1"/>
  <c r="F26" i="6"/>
  <c r="H26" i="6" s="1"/>
  <c r="D54" i="27"/>
  <c r="C35" i="14" s="1"/>
  <c r="E35" i="14" s="1"/>
  <c r="F36" i="6"/>
  <c r="H36" i="6" s="1"/>
  <c r="C29" i="14"/>
  <c r="E29" i="14" s="1"/>
  <c r="D72" i="27"/>
  <c r="H72" i="27" s="1"/>
  <c r="H73" i="27" s="1"/>
  <c r="C56" i="14"/>
  <c r="C19" i="14"/>
  <c r="E19" i="14" s="1"/>
  <c r="F25" i="6"/>
  <c r="H25" i="6" s="1"/>
  <c r="F10" i="6"/>
  <c r="H10" i="6" s="1"/>
  <c r="F11" i="6"/>
  <c r="H11" i="6" s="1"/>
  <c r="F12" i="6"/>
  <c r="H12" i="6" s="1"/>
  <c r="D22" i="27"/>
  <c r="H22" i="27" s="1"/>
  <c r="H23" i="27" s="1"/>
  <c r="C16" i="15"/>
  <c r="G16" i="15" s="1"/>
  <c r="F31" i="6"/>
  <c r="H31" i="6" s="1"/>
  <c r="F30" i="6"/>
  <c r="H30" i="6" s="1"/>
  <c r="F29" i="6"/>
  <c r="H29" i="6" s="1"/>
  <c r="F37" i="6"/>
  <c r="H37" i="6" s="1"/>
  <c r="D48" i="27"/>
  <c r="H48" i="27" s="1"/>
  <c r="H49" i="27" s="1"/>
  <c r="D80" i="27"/>
  <c r="G30" i="27"/>
  <c r="G31" i="27" s="1"/>
  <c r="D83" i="27"/>
  <c r="D87" i="27" s="1"/>
  <c r="D97" i="27" s="1"/>
  <c r="F11" i="12"/>
  <c r="F32" i="6"/>
  <c r="H32" i="6" s="1"/>
  <c r="F9" i="6"/>
  <c r="H16" i="12"/>
  <c r="F13" i="6"/>
  <c r="H13" i="6" s="1"/>
  <c r="F45" i="6"/>
  <c r="H45" i="6" s="1"/>
  <c r="D73" i="27" l="1"/>
  <c r="D38" i="27"/>
  <c r="D39" i="27" s="1"/>
  <c r="C21" i="14"/>
  <c r="E21" i="14" s="1"/>
  <c r="F25" i="12"/>
  <c r="H25" i="12" s="1"/>
  <c r="D23" i="27"/>
  <c r="D49" i="27"/>
  <c r="C38" i="14"/>
  <c r="E38" i="14" s="1"/>
  <c r="H38" i="6"/>
  <c r="J38" i="6" s="1"/>
  <c r="H11" i="12"/>
  <c r="F14" i="12"/>
  <c r="F17" i="12" s="1"/>
  <c r="C43" i="14"/>
  <c r="F38" i="6"/>
  <c r="H9" i="6"/>
  <c r="F15" i="6"/>
  <c r="C44" i="14" l="1"/>
  <c r="E44" i="14" s="1"/>
  <c r="C36" i="14"/>
  <c r="E36" i="14" s="1"/>
  <c r="D62" i="27"/>
  <c r="D65" i="27" s="1"/>
  <c r="D66" i="27" s="1"/>
  <c r="C33" i="14" s="1"/>
  <c r="C55" i="14"/>
  <c r="C57" i="14" s="1"/>
  <c r="E13" i="8"/>
  <c r="G13" i="8" s="1"/>
  <c r="C28" i="14"/>
  <c r="E28" i="14" s="1"/>
  <c r="H15" i="6"/>
  <c r="E43" i="14"/>
  <c r="H14" i="12"/>
  <c r="H17" i="12" s="1"/>
  <c r="C45" i="14" l="1"/>
  <c r="F45" i="14" s="1"/>
  <c r="D104" i="27"/>
  <c r="F23" i="12"/>
  <c r="H23" i="12" s="1"/>
  <c r="D31" i="27"/>
  <c r="F18" i="6"/>
  <c r="E45" i="14"/>
  <c r="C37" i="14"/>
  <c r="E33" i="14"/>
  <c r="D30" i="27" l="1"/>
  <c r="H18" i="6"/>
  <c r="F20" i="6"/>
  <c r="F22" i="6" s="1"/>
  <c r="F40" i="6" s="1"/>
  <c r="D27" i="27"/>
  <c r="E37" i="14"/>
  <c r="F28" i="12" l="1"/>
  <c r="H28" i="12" s="1"/>
  <c r="H20" i="6"/>
  <c r="H22" i="6" s="1"/>
  <c r="H40" i="6" s="1"/>
  <c r="C14" i="14"/>
  <c r="E14" i="14" s="1"/>
  <c r="H27" i="27"/>
  <c r="H28" i="27" s="1"/>
  <c r="D103" i="27"/>
  <c r="D28" i="27"/>
  <c r="D34" i="27" s="1"/>
  <c r="H30" i="27" l="1"/>
  <c r="H34" i="27" s="1"/>
  <c r="C27" i="14"/>
  <c r="C30" i="14" l="1"/>
  <c r="F30" i="14" s="1"/>
  <c r="E27" i="14"/>
  <c r="G13" i="10" l="1"/>
  <c r="G15" i="10" s="1"/>
  <c r="E30" i="14"/>
  <c r="G7" i="8" l="1"/>
  <c r="G15" i="8" s="1"/>
  <c r="C17" i="14" l="1"/>
  <c r="E17" i="14" s="1"/>
  <c r="F43" i="6"/>
  <c r="H43" i="6" s="1"/>
  <c r="H47" i="6" s="1"/>
  <c r="F20" i="12" l="1"/>
  <c r="H20" i="12" s="1"/>
  <c r="F47" i="6"/>
  <c r="F51" i="6" s="1"/>
  <c r="F55" i="6" s="1"/>
  <c r="H51" i="6"/>
  <c r="I48" i="6"/>
  <c r="E7" i="8" l="1"/>
  <c r="E15" i="8" s="1"/>
  <c r="C9" i="14"/>
  <c r="E9" i="14" s="1"/>
  <c r="E23" i="14" s="1"/>
  <c r="E39" i="14" s="1"/>
  <c r="E48" i="14" s="1"/>
  <c r="E52" i="14" s="1"/>
  <c r="E13" i="10"/>
  <c r="E15" i="10" s="1"/>
  <c r="F30" i="12"/>
  <c r="C23" i="14" l="1"/>
  <c r="C39" i="14" s="1"/>
  <c r="F39" i="14" s="1"/>
  <c r="F34" i="12"/>
  <c r="F36" i="12" s="1"/>
  <c r="H30" i="12"/>
  <c r="H34" i="12" s="1"/>
  <c r="H36" i="12" s="1"/>
  <c r="C48" i="14" l="1"/>
  <c r="C52" i="14" s="1"/>
  <c r="C59" i="14" s="1"/>
  <c r="F23" i="14"/>
  <c r="F48" i="14" l="1"/>
</calcChain>
</file>

<file path=xl/comments1.xml><?xml version="1.0" encoding="utf-8"?>
<comments xmlns="http://schemas.openxmlformats.org/spreadsheetml/2006/main">
  <authors>
    <author>Farid.ahmed</author>
  </authors>
  <commentList>
    <comment ref="F84" authorId="0">
      <text>
        <r>
          <rPr>
            <b/>
            <sz val="8"/>
            <color indexed="81"/>
            <rFont val="Tahoma"/>
            <family val="2"/>
          </rPr>
          <t>Taimur:</t>
        </r>
        <r>
          <rPr>
            <sz val="8"/>
            <color indexed="81"/>
            <rFont val="Tahoma"/>
            <family val="2"/>
          </rPr>
          <t xml:space="preserve">
Re 1 Rounding Difference</t>
        </r>
      </text>
    </comment>
    <comment ref="F97" authorId="0">
      <text>
        <r>
          <rPr>
            <b/>
            <sz val="8"/>
            <color indexed="81"/>
            <rFont val="Tahoma"/>
            <family val="2"/>
          </rPr>
          <t>Taimur:</t>
        </r>
        <r>
          <rPr>
            <sz val="8"/>
            <color indexed="81"/>
            <rFont val="Tahoma"/>
            <family val="2"/>
          </rPr>
          <t xml:space="preserve">
Re 1 Rounding</t>
        </r>
      </text>
    </comment>
  </commentList>
</comments>
</file>

<file path=xl/sharedStrings.xml><?xml version="1.0" encoding="utf-8"?>
<sst xmlns="http://schemas.openxmlformats.org/spreadsheetml/2006/main" count="1301" uniqueCount="820">
  <si>
    <t>The details of significant transactions carried out by the Fund with connected persons and balances with them at period end are as follows:</t>
  </si>
  <si>
    <t>through profit or loss - net</t>
  </si>
  <si>
    <t xml:space="preserve">investments classified as financial assets at fair value </t>
  </si>
  <si>
    <t xml:space="preserve">Element of income / (loss) and capital gains / (losses) included </t>
  </si>
  <si>
    <t>in prices of units issued less those in units redeemed</t>
  </si>
  <si>
    <t>Management Company</t>
  </si>
  <si>
    <t>TB Total - Return deposit account with banks</t>
  </si>
  <si>
    <t>TB Total - Others</t>
  </si>
  <si>
    <t>TB Total - Fee to investment adviser</t>
  </si>
  <si>
    <t>Impairment</t>
  </si>
  <si>
    <t>_/_6510_/_2500300003</t>
  </si>
  <si>
    <t>_/_6510_/_2500300005</t>
  </si>
  <si>
    <t>_/_6510_/_2500300050</t>
  </si>
  <si>
    <t>_/_6510_/_</t>
  </si>
  <si>
    <t>Dividend distributed during the period</t>
  </si>
  <si>
    <t>Printing and related costs</t>
  </si>
  <si>
    <t>Net income from operating activities</t>
  </si>
  <si>
    <t>Provision for Workers' Welfare Fund</t>
  </si>
  <si>
    <t>_/_8240_/_5050100002</t>
  </si>
  <si>
    <t>_/_8240_/_5050100003</t>
  </si>
  <si>
    <t>_/_8240_/_</t>
  </si>
  <si>
    <t>_/_8250_/_</t>
  </si>
  <si>
    <t>_/_8260_/_505027</t>
  </si>
  <si>
    <t>_/_8260_/_</t>
  </si>
  <si>
    <t>_/_8260A_/_5040010001</t>
  </si>
  <si>
    <t>_/_8260A_/_</t>
  </si>
  <si>
    <t>_/_8271_/_5050020002</t>
  </si>
  <si>
    <t>Target Grouping</t>
  </si>
  <si>
    <t>#</t>
  </si>
  <si>
    <t>Name</t>
  </si>
  <si>
    <t>Preliminary</t>
  </si>
  <si>
    <t>AJE</t>
  </si>
  <si>
    <t>Adjusted</t>
  </si>
  <si>
    <t>RJE</t>
  </si>
  <si>
    <t>Company</t>
  </si>
  <si>
    <t>5110</t>
  </si>
  <si>
    <t/>
  </si>
  <si>
    <t>150090000200001</t>
  </si>
  <si>
    <t>Metropolitan Bank (A/c 115334)</t>
  </si>
  <si>
    <t>TRANSACTIONS WITH CONNECTED PERSONS</t>
  </si>
  <si>
    <t>Distribution during the period</t>
  </si>
  <si>
    <t>(Increase) / decrease in assets</t>
  </si>
  <si>
    <t>TAXATION</t>
  </si>
  <si>
    <t>NATIONAL INVESTMENT (UNIT) TRUST</t>
  </si>
  <si>
    <t>250010</t>
  </si>
  <si>
    <t>Account Payable against Purchase of Sec.</t>
  </si>
  <si>
    <t>6510</t>
  </si>
  <si>
    <t>Directors and key management personnel</t>
  </si>
  <si>
    <t>2500300003</t>
  </si>
  <si>
    <t>CDS Charges Payable</t>
  </si>
  <si>
    <t>2500300005</t>
  </si>
  <si>
    <t>National Investment Trust Limited - Management Company</t>
  </si>
  <si>
    <t xml:space="preserve">remeasurement of investments classified as </t>
  </si>
  <si>
    <t>'available for sale'</t>
  </si>
  <si>
    <t>Impairment loss on equity securities classified as 'available for sale'</t>
  </si>
  <si>
    <t>Others</t>
  </si>
  <si>
    <t xml:space="preserve">The Management Company of the Fund has been classified as a Non-Banking Finance Company (NBFC) under the NBFC Rules, 2003 and has obtained the requisite license from the Securities and Exchange Commission of Pakistan (SECP) to undertake Asset Management Services. The registered office of the Management Company is situated at 6th floor, National Bank of Pakistan Building I.I. Chundrigar Road, Karachi. </t>
  </si>
  <si>
    <t>less: Payable on account of redemption of units</t>
  </si>
  <si>
    <t>For National Investment Trust Limited</t>
  </si>
  <si>
    <t>(Management Company)</t>
  </si>
  <si>
    <t>Audit Remuneration Payable</t>
  </si>
  <si>
    <t>2500300050</t>
  </si>
  <si>
    <t>_/_8120_/_</t>
  </si>
  <si>
    <t>_/_8130_/_405002</t>
  </si>
  <si>
    <t>_/_8130_/_</t>
  </si>
  <si>
    <t>_/_8140_/_450005</t>
  </si>
  <si>
    <t>_/_8140_/_</t>
  </si>
  <si>
    <t>_/_8150_/_450050</t>
  </si>
  <si>
    <t>_/_8150_/_</t>
  </si>
  <si>
    <t>Net cash inflow / (outflow) from financing activities</t>
  </si>
  <si>
    <t xml:space="preserve">Net increase in cash and cash equivalents </t>
  </si>
  <si>
    <t>Net income  after taxation</t>
  </si>
  <si>
    <t>Income from Govt. Securities</t>
  </si>
  <si>
    <t>Impairment loss on equities securities classified as 'available for sale'</t>
  </si>
  <si>
    <t xml:space="preserve">Unrealized gain on letters of rights </t>
  </si>
  <si>
    <t>Impairment loss on equity securities classified as 'AFS"</t>
  </si>
  <si>
    <t>Payable to NITL</t>
  </si>
  <si>
    <t>Income on issue of units</t>
  </si>
  <si>
    <t>WWF expense</t>
  </si>
  <si>
    <t>Creditors - WWF</t>
  </si>
  <si>
    <t>Rupees in 000'</t>
  </si>
  <si>
    <t>CONDENSED INTERIM STATEMENT OF MOVEMENT IN UNIT HOLDERS' FUND (UNAUDITED)</t>
  </si>
  <si>
    <t>Difference</t>
  </si>
  <si>
    <t>as financial assets at fair value through profit or loss - net</t>
  </si>
  <si>
    <t>Net  income / (loss) from operations</t>
  </si>
  <si>
    <t xml:space="preserve">   issued less those in units redeemed</t>
  </si>
  <si>
    <t>Income before taxation</t>
  </si>
  <si>
    <t>Income  after taxation</t>
  </si>
  <si>
    <t>Net assets at the beginning</t>
  </si>
  <si>
    <t>Issue of units</t>
  </si>
  <si>
    <t xml:space="preserve">Issue of units under Cumulative Investment Plan </t>
  </si>
  <si>
    <t>Element of (income) and capital (gains) included in prices of units</t>
  </si>
  <si>
    <t>Hidden</t>
  </si>
  <si>
    <t xml:space="preserve">issued less those in units redeemed - transferred to income statement </t>
  </si>
  <si>
    <t>Net unrealised appreciation / (diminution) in fair value of securities classified</t>
  </si>
  <si>
    <t xml:space="preserve"> as 'available for sale ' </t>
  </si>
  <si>
    <t xml:space="preserve">Unrealised diminution on remeasurement of investments classified </t>
  </si>
  <si>
    <t>as financial assets at fair value through profit or loss-net</t>
  </si>
  <si>
    <t>Other net (loss) / income for the period</t>
  </si>
  <si>
    <t>Final distribution for the period</t>
  </si>
  <si>
    <t>Rupees 000'</t>
  </si>
  <si>
    <t>Deposit with Nccpl</t>
  </si>
  <si>
    <t>Fee payable to SECP</t>
  </si>
  <si>
    <t>units redeemed</t>
  </si>
  <si>
    <t>units sold</t>
  </si>
  <si>
    <t>Opening payable to NITL</t>
  </si>
  <si>
    <t>Closing payable to NITL</t>
  </si>
  <si>
    <t>-----------Rupees in '000-----------</t>
  </si>
  <si>
    <t>Dividend income</t>
  </si>
  <si>
    <t>Dividend paid</t>
  </si>
  <si>
    <t>Total</t>
  </si>
  <si>
    <t>Investments</t>
  </si>
  <si>
    <t>_/_8210_/_501001</t>
  </si>
  <si>
    <t>_/_8210_/_</t>
  </si>
  <si>
    <t>_/_8220_/_501010</t>
  </si>
  <si>
    <t>_/_8220_/_</t>
  </si>
  <si>
    <t>Opening balance</t>
  </si>
  <si>
    <t>Closing balance</t>
  </si>
  <si>
    <t>Net asset value per unit</t>
  </si>
  <si>
    <t>less: Payable on account of issue of units</t>
  </si>
  <si>
    <t>Increase / (decrease) in payable</t>
  </si>
  <si>
    <t>Dividend Paid</t>
  </si>
  <si>
    <t>Opening unclaimed distribution</t>
  </si>
  <si>
    <t>Issue of CIP units</t>
  </si>
  <si>
    <t>Management fee paid</t>
  </si>
  <si>
    <t>150040000300005</t>
  </si>
  <si>
    <t>Advance Tax u/s 233 A-Sale of Sec (2005)</t>
  </si>
  <si>
    <t>Bank Alfalah Ltd Div. Distribution A/c</t>
  </si>
  <si>
    <t>5210</t>
  </si>
  <si>
    <t>1500030001</t>
  </si>
  <si>
    <t>Cost of Investment - HFT</t>
  </si>
  <si>
    <t>1500030002</t>
  </si>
  <si>
    <t>Prov against Investment - HFT</t>
  </si>
  <si>
    <t>5310</t>
  </si>
  <si>
    <t>150010</t>
  </si>
  <si>
    <t>Accounts Receivable against sale of sec.</t>
  </si>
  <si>
    <t>5410</t>
  </si>
  <si>
    <t>150055000100002</t>
  </si>
  <si>
    <t>Prepaid Listing Fee of LSE</t>
  </si>
  <si>
    <t>5510</t>
  </si>
  <si>
    <t>150015</t>
  </si>
  <si>
    <t>Dividends Receivable</t>
  </si>
  <si>
    <t>5610</t>
  </si>
  <si>
    <t>1500400001</t>
  </si>
  <si>
    <t>Advance Tax - Year 2003 and Prior</t>
  </si>
  <si>
    <t>5710</t>
  </si>
  <si>
    <t>150050000100001</t>
  </si>
  <si>
    <t>CDC Security Deposit Money</t>
  </si>
  <si>
    <t>5810</t>
  </si>
  <si>
    <t>150030000100001</t>
  </si>
  <si>
    <t>Profit  Receivables on Metropolitan Bank</t>
  </si>
  <si>
    <t>150030000100003</t>
  </si>
  <si>
    <t>Profit Receivable on Alfalah</t>
  </si>
  <si>
    <t>1500750002</t>
  </si>
  <si>
    <t>Other Rece - Zakat Refund</t>
  </si>
  <si>
    <t>6110</t>
  </si>
  <si>
    <t>2500200001</t>
  </si>
  <si>
    <t>Unrealised gain on letters of rights</t>
  </si>
  <si>
    <t>Net assets at the end of the period</t>
  </si>
  <si>
    <t>BASIS OF PREPARATION</t>
  </si>
  <si>
    <t>TB Total - Accrued Expenses</t>
  </si>
  <si>
    <t>TB Total - Dividend Payable</t>
  </si>
  <si>
    <t>TB Total - Share Capital</t>
  </si>
  <si>
    <t>TB Total - Premium on issue of certificates</t>
  </si>
  <si>
    <t>TB Total - Unappropriated profit</t>
  </si>
  <si>
    <t>TB Total - Capital gain on sales of investment</t>
  </si>
  <si>
    <t>TB Total - Dividend Income</t>
  </si>
  <si>
    <t>Income on issue and repurchase of units</t>
  </si>
  <si>
    <t>Management participation fee</t>
  </si>
  <si>
    <t>Financial charges</t>
  </si>
  <si>
    <t>EXPENSES</t>
  </si>
  <si>
    <t xml:space="preserve">Undistributed income carried forward </t>
  </si>
  <si>
    <t xml:space="preserve">CONTINGENCIES AND COMMITMENTS </t>
  </si>
  <si>
    <t>Contingencies and commitments</t>
  </si>
  <si>
    <t xml:space="preserve">Increase / (decrease) in liabilities </t>
  </si>
  <si>
    <t>CASH FLOW FROM FINANCING ACTIVITIES</t>
  </si>
  <si>
    <t>Dividend and other receivable</t>
  </si>
  <si>
    <t>Less: provision against doubtful receivables</t>
  </si>
  <si>
    <t>Investment</t>
  </si>
  <si>
    <t>TB Total - Remuneration to trustee</t>
  </si>
  <si>
    <t>TB Total - Fee to SECP</t>
  </si>
  <si>
    <t>TB Total - Auditors remuneration</t>
  </si>
  <si>
    <t>TB Total - Financial charges</t>
  </si>
  <si>
    <t>TB Total - Right issue expenses</t>
  </si>
  <si>
    <t>TB Total - Brokerage &amp; Commission</t>
  </si>
  <si>
    <t>DATE OF AUTHORISATION FOR ISSUE</t>
  </si>
  <si>
    <t>150040000200002</t>
  </si>
  <si>
    <t>Advance Tax u/s 150-Dividend (2004)</t>
  </si>
  <si>
    <t>150040000300002</t>
  </si>
  <si>
    <t>Advance Tax u/s 150-Dividend (2005)</t>
  </si>
  <si>
    <t>INVESTMENTS</t>
  </si>
  <si>
    <t>Creditors, accrued and other liabilities</t>
  </si>
  <si>
    <t>(Number of units in '000)</t>
  </si>
  <si>
    <t>LIABILITIES</t>
  </si>
  <si>
    <t>NET ASSETS</t>
  </si>
  <si>
    <t>INCOME</t>
  </si>
  <si>
    <t>Taxation</t>
  </si>
  <si>
    <t>CASH FLOWS FROM OPERATING ACTIVITIES</t>
  </si>
  <si>
    <t>Payable to National Investment Trust Limited - Management Company</t>
  </si>
  <si>
    <t xml:space="preserve">   Managing Director                                                           Director                                                                     Director</t>
  </si>
  <si>
    <t xml:space="preserve">                                                                    For National Investment Trust Limited</t>
  </si>
  <si>
    <t xml:space="preserve">Adjustments: </t>
  </si>
  <si>
    <t>Management Participation fee paid</t>
  </si>
  <si>
    <t>Net cash inflow / (outflow) from operating activities</t>
  </si>
  <si>
    <t>TB Total - Unrealized gain on remeasurement of investment</t>
  </si>
  <si>
    <t>Deposit with National Clearing Company of Pakistan Limited</t>
  </si>
  <si>
    <t>Opening payable</t>
  </si>
  <si>
    <t>Closing payable</t>
  </si>
  <si>
    <t>5050030003</t>
  </si>
  <si>
    <t>CDS Connection Charges</t>
  </si>
  <si>
    <t>5050030004</t>
  </si>
  <si>
    <t>CDS Shares Withdrawal Fee</t>
  </si>
  <si>
    <t>Debit</t>
  </si>
  <si>
    <t>Credit</t>
  </si>
  <si>
    <t>TB Total - Security deposits</t>
  </si>
  <si>
    <t>TB Total - Other receivable</t>
  </si>
  <si>
    <t>5050100002</t>
  </si>
  <si>
    <t>Other Charges</t>
  </si>
  <si>
    <t>5050100003</t>
  </si>
  <si>
    <t xml:space="preserve">                                                                                (Management Company)</t>
  </si>
  <si>
    <t>EARNINGS PER UNIT</t>
  </si>
  <si>
    <t>Net (payments)/receipts made against repurchase of units</t>
  </si>
  <si>
    <t>Out of Pocket Charges</t>
  </si>
  <si>
    <t>8250</t>
  </si>
  <si>
    <t>8260</t>
  </si>
  <si>
    <t>505027</t>
  </si>
  <si>
    <t>Right Issue Expenses</t>
  </si>
  <si>
    <t>8260A</t>
  </si>
  <si>
    <t>5040010001</t>
  </si>
  <si>
    <t>Brokerage on Purchase &amp; Sale of Sec.</t>
  </si>
  <si>
    <t>8271</t>
  </si>
  <si>
    <t>5050020002</t>
  </si>
  <si>
    <t>Stamp Duty Charges</t>
  </si>
  <si>
    <t>505004</t>
  </si>
  <si>
    <t>Shares Physical Safe Keeping Charges</t>
  </si>
  <si>
    <t>5050070001</t>
  </si>
  <si>
    <t>Printing Charges</t>
  </si>
  <si>
    <t>5050070002</t>
  </si>
  <si>
    <t>Stationery Charges</t>
  </si>
  <si>
    <t>5050090001</t>
  </si>
  <si>
    <t>Tax Consultancy Charges</t>
  </si>
  <si>
    <t>5050090003</t>
  </si>
  <si>
    <t>Legal Consultancy Charges</t>
  </si>
  <si>
    <t>5050090004</t>
  </si>
  <si>
    <t>Professional Tax Charges</t>
  </si>
  <si>
    <t>505028</t>
  </si>
  <si>
    <t>Preliminary charges and handling fee</t>
  </si>
  <si>
    <t>150090000200002</t>
  </si>
  <si>
    <t>PICIC Commercial Bank (A/c 112615)</t>
  </si>
  <si>
    <t>150090000200003</t>
  </si>
  <si>
    <t>Bank Alfalah (A/c 2910022)</t>
  </si>
  <si>
    <t>150090000300005</t>
  </si>
  <si>
    <t>Metropolitan Bank Ltd. (Unclaim Div A/c)</t>
  </si>
  <si>
    <t>150090000300006</t>
  </si>
  <si>
    <t>PICIC Commercial Bank (Final Div 2005)</t>
  </si>
  <si>
    <t>150090000300007</t>
  </si>
  <si>
    <t xml:space="preserve">Provision for impairment loss on other receivables </t>
  </si>
  <si>
    <t>Undistributed income brought forward</t>
  </si>
  <si>
    <t>Provision for impairment loss on other receivables</t>
  </si>
  <si>
    <t>_/_8271_/_505004</t>
  </si>
  <si>
    <t>_/_8271_/_5050070001</t>
  </si>
  <si>
    <t>_/_8271_/_5050070002</t>
  </si>
  <si>
    <t>_/_8271_/_5050090001</t>
  </si>
  <si>
    <t>_/_8271_/_5050090003</t>
  </si>
  <si>
    <t>_/_8271_/_5050090004</t>
  </si>
  <si>
    <t>_/_8271_/_505028</t>
  </si>
  <si>
    <t>_/_8271_/_5050500001</t>
  </si>
  <si>
    <t>_/_8271_/_5050500002</t>
  </si>
  <si>
    <t>_/_8271_/_5050500050</t>
  </si>
  <si>
    <t>_/_8271_/_</t>
  </si>
  <si>
    <t>_/_8272_/_505015</t>
  </si>
  <si>
    <t>_/_8272_/_</t>
  </si>
  <si>
    <t>_/_8273_/_5010200001</t>
  </si>
  <si>
    <t>_/_8273_/_5010200002</t>
  </si>
  <si>
    <t>_/_8273_/_5010200003</t>
  </si>
  <si>
    <t>_/_8273_/_5010200010</t>
  </si>
  <si>
    <t>_/_8273_/_</t>
  </si>
  <si>
    <t>_/_8274_/_</t>
  </si>
  <si>
    <t>Bonus Issue Expenses</t>
  </si>
  <si>
    <t>5050500001</t>
  </si>
  <si>
    <t>Postage Expenses</t>
  </si>
  <si>
    <t>5050500002</t>
  </si>
  <si>
    <t>Bank Service Charges</t>
  </si>
  <si>
    <t>5050500050</t>
  </si>
  <si>
    <t>8272</t>
  </si>
  <si>
    <t>505015</t>
  </si>
  <si>
    <t>Advertisement and Publicity Expenses</t>
  </si>
  <si>
    <t>8273</t>
  </si>
  <si>
    <t>5010200001</t>
  </si>
  <si>
    <t>Annual Listing Fee - KSE</t>
  </si>
  <si>
    <t>5010200002</t>
  </si>
  <si>
    <t>Annual Listing Fee - LSE</t>
  </si>
  <si>
    <t>5010200003</t>
  </si>
  <si>
    <t>Annual Listing Fee - ISE</t>
  </si>
  <si>
    <t>Unrealised gain / (loss) on investment - HFT</t>
  </si>
  <si>
    <t>Printing charges</t>
  </si>
  <si>
    <t>Others-Workers' Welfare Fund</t>
  </si>
  <si>
    <t>Redemption of units</t>
  </si>
  <si>
    <t>Transactions during the period</t>
  </si>
  <si>
    <t>National Bank of Pakistan - Trustee</t>
  </si>
  <si>
    <t>Net amount received / (paid) on issue of units</t>
  </si>
  <si>
    <t>GENERAL</t>
  </si>
  <si>
    <t>Statement of compliance</t>
  </si>
  <si>
    <t>TB Total - Dividend receivable</t>
  </si>
  <si>
    <t>TB Total - Taxation-net</t>
  </si>
  <si>
    <t>Unrealised gain / (loss) on investment -AFS</t>
  </si>
  <si>
    <t>Payable to management company</t>
  </si>
  <si>
    <t>less: Management participation fee</t>
  </si>
  <si>
    <t>CASH FLOW STATEMENT-WORKING</t>
  </si>
  <si>
    <t>Payable to selling banks</t>
  </si>
  <si>
    <t>Dividend and other receivables</t>
  </si>
  <si>
    <t>Total assets</t>
  </si>
  <si>
    <t>Total liabilities</t>
  </si>
  <si>
    <t>Fee payable to Securities and Exchange Commission of Pakistan</t>
  </si>
  <si>
    <t>Number of units in issue</t>
  </si>
  <si>
    <t>TB Total - Advertising and publicity</t>
  </si>
  <si>
    <t>TB Total - Stock Exchange Listing fee</t>
  </si>
  <si>
    <t>TB Total - Computer Expenses</t>
  </si>
  <si>
    <t>TB Total - CDS Charges</t>
  </si>
  <si>
    <t>TB Total - CVT on Purchase of Sec.</t>
  </si>
  <si>
    <t>_/_GrandTotal_/_</t>
  </si>
  <si>
    <t>(reserved)</t>
  </si>
  <si>
    <t>_/_5110_/_150090000200001</t>
  </si>
  <si>
    <t>_/_5110_/_150090000200002</t>
  </si>
  <si>
    <t>_/_5110_/_150090000200003</t>
  </si>
  <si>
    <t>_/_5110_/_150090000300005</t>
  </si>
  <si>
    <t>_/_5110_/_150090000300006</t>
  </si>
  <si>
    <t>_/_5610_/_150040000200002</t>
  </si>
  <si>
    <t>_/_5610_/_150040000300002</t>
  </si>
  <si>
    <t>_/_5610_/_150040000300005</t>
  </si>
  <si>
    <t>550003</t>
  </si>
  <si>
    <t>Taxation Expenses - Prior Year</t>
  </si>
  <si>
    <t>_/_8271_/_550003</t>
  </si>
  <si>
    <t>Other comprehensive income</t>
  </si>
  <si>
    <t>less: Management participation fee payable</t>
  </si>
  <si>
    <t>Other payables</t>
  </si>
  <si>
    <t>Bank</t>
  </si>
  <si>
    <t>Dividend receivable</t>
  </si>
  <si>
    <t>Distribution payable</t>
  </si>
  <si>
    <t>CONDENSED INTERIM STATEMENT OF COMPREHENSIVE INCOME (UNAUDITED)</t>
  </si>
  <si>
    <t>CONDENSED INTERIM DISTRIBUTION STATEMENT (UNAUDITED)</t>
  </si>
  <si>
    <t>CASH FLOWS FROM FINANCING ACTIVITIES</t>
  </si>
  <si>
    <t>at the beginning of the period</t>
  </si>
  <si>
    <t>_/_5810_/_150030000100001</t>
  </si>
  <si>
    <t>_/_5810_/_150030000100003</t>
  </si>
  <si>
    <t>_/_5810_/_1500750002</t>
  </si>
  <si>
    <t>_/_5810_/_</t>
  </si>
  <si>
    <t>_/_6110_/_2500200001</t>
  </si>
  <si>
    <t>_/_6110_/_</t>
  </si>
  <si>
    <t>_/_6210_/_2500200003</t>
  </si>
  <si>
    <t>_/_6210_/_</t>
  </si>
  <si>
    <t>_/_6310_/_2500200002</t>
  </si>
  <si>
    <t>_/_6310_/_</t>
  </si>
  <si>
    <t>_/_6410_/_250010</t>
  </si>
  <si>
    <t>_/_6410_/_</t>
  </si>
  <si>
    <t>TB Total - Fee payable to investment adviser</t>
  </si>
  <si>
    <t>TB Total - Fee payable to Trustee</t>
  </si>
  <si>
    <t>TB Total - Fee payable to SECP</t>
  </si>
  <si>
    <t>TB Total - Payable against purcahse of shares</t>
  </si>
  <si>
    <t>CONDENSED INTERIM INCOME STATEMENT</t>
  </si>
  <si>
    <t>CONDENSED INTERIM CASH FLOW STATEMENT</t>
  </si>
  <si>
    <t>Bank balances</t>
  </si>
  <si>
    <t>Profit on bank deposits</t>
  </si>
  <si>
    <t>Other income</t>
  </si>
  <si>
    <t>_/_6710_/_250200000100001</t>
  </si>
  <si>
    <t>PICIC Commercial Bank (1st Int Div 2006)</t>
  </si>
  <si>
    <t>150090000300008</t>
  </si>
  <si>
    <t>PICIC Commercial Bank (2nd Int Div 2006)</t>
  </si>
  <si>
    <t>150090000301000</t>
  </si>
  <si>
    <t>8210</t>
  </si>
  <si>
    <t>501001</t>
  </si>
  <si>
    <t>Investment Adviser Fee</t>
  </si>
  <si>
    <t>8220</t>
  </si>
  <si>
    <t>501010</t>
  </si>
  <si>
    <t>Trustee Remuneration</t>
  </si>
  <si>
    <t>8230</t>
  </si>
  <si>
    <t>501005</t>
  </si>
  <si>
    <t>SECP Fee</t>
  </si>
  <si>
    <t>8240</t>
  </si>
  <si>
    <t>5050100001</t>
  </si>
  <si>
    <t>Audit Fee</t>
  </si>
  <si>
    <t>Receivable from Selling Banks</t>
  </si>
  <si>
    <t xml:space="preserve">              </t>
  </si>
  <si>
    <t>5010200010</t>
  </si>
  <si>
    <t>Annual Lising Fee - CDC</t>
  </si>
  <si>
    <t>8274</t>
  </si>
  <si>
    <t>8275</t>
  </si>
  <si>
    <t>5050030001</t>
  </si>
  <si>
    <t>CDS Custody Charges</t>
  </si>
  <si>
    <t>5050030002</t>
  </si>
  <si>
    <t>CDS Transaction Charges</t>
  </si>
  <si>
    <t>Short-term finances</t>
  </si>
  <si>
    <t xml:space="preserve">Legal and professional charges </t>
  </si>
  <si>
    <t>LEGAL STATUS AND NATURE OF BUSINESS</t>
  </si>
  <si>
    <t>_/_6710_/_250200000100002</t>
  </si>
  <si>
    <t>_/_6710_/_250200000100003</t>
  </si>
  <si>
    <t>_/_6710_/_250200000100004</t>
  </si>
  <si>
    <t>_/_6710_/_250200000100005</t>
  </si>
  <si>
    <t>_/_6710_/_250200000100007</t>
  </si>
  <si>
    <t>_/_5510_/_</t>
  </si>
  <si>
    <t>_/_5610_/_1500400001</t>
  </si>
  <si>
    <t>_/_5610_/_</t>
  </si>
  <si>
    <t>_/_5710_/_150050000100001</t>
  </si>
  <si>
    <t>_/_5710_/_</t>
  </si>
  <si>
    <t>(Unaudited)</t>
  </si>
  <si>
    <t>(Audited)</t>
  </si>
  <si>
    <t>Unit holders' fund (as per statement attached)</t>
  </si>
  <si>
    <t>Net assets at the beginning of the period</t>
  </si>
  <si>
    <t>Cash and cash equivalents at the beginning of the period</t>
  </si>
  <si>
    <t>Cash and cash equivalents as at the end of the period</t>
  </si>
  <si>
    <t>8276</t>
  </si>
  <si>
    <t>5040010002</t>
  </si>
  <si>
    <t>CVT on Purchase of Sec.</t>
  </si>
  <si>
    <t>Grand Total</t>
  </si>
  <si>
    <t>TB Total - Cash at bank</t>
  </si>
  <si>
    <t>TB Total - Investment held for trading</t>
  </si>
  <si>
    <t>TB Total - Receivable against sales of share</t>
  </si>
  <si>
    <t>TB Total - Prepayments</t>
  </si>
  <si>
    <t>Securities transaction costs</t>
  </si>
  <si>
    <t>_/_8275_/_5050030001</t>
  </si>
  <si>
    <t>_/_8275_/_5050030002</t>
  </si>
  <si>
    <t>_/_8275_/_5050030003</t>
  </si>
  <si>
    <t>_/_8275_/_5050030004</t>
  </si>
  <si>
    <t>_/_8275_/_</t>
  </si>
  <si>
    <t>_/_8276_/_5040010002</t>
  </si>
  <si>
    <t>_/_8276_/_</t>
  </si>
  <si>
    <t>Note</t>
  </si>
  <si>
    <t>ASSETS</t>
  </si>
  <si>
    <t>Investment Adviser Fee Payable</t>
  </si>
  <si>
    <t>6210</t>
  </si>
  <si>
    <t>2500200003</t>
  </si>
  <si>
    <t>Trustee Remuneration Payable</t>
  </si>
  <si>
    <t>6310</t>
  </si>
  <si>
    <t>2500200002</t>
  </si>
  <si>
    <t>SECP Fee Payable</t>
  </si>
  <si>
    <t>6410</t>
  </si>
  <si>
    <t>Custodian charges of Central Depository Company of Pakistan Limited</t>
  </si>
  <si>
    <t>_/_8230_/_501005</t>
  </si>
  <si>
    <t>_/_8230_/_</t>
  </si>
  <si>
    <t>_/_8240_/_5050100001</t>
  </si>
  <si>
    <t>National Investment Trust Limited Provident Fund</t>
  </si>
  <si>
    <t>National Investment Trust Limited Pension Fund</t>
  </si>
  <si>
    <t xml:space="preserve">Payable to National Investment Trust Limited </t>
  </si>
  <si>
    <t>- Management Company</t>
  </si>
  <si>
    <t>Other Payables</t>
  </si>
  <si>
    <t>6710</t>
  </si>
  <si>
    <t>250200000100001</t>
  </si>
  <si>
    <t>Unclaimed Dividend Prior Year (Pay)</t>
  </si>
  <si>
    <t>250200000100002</t>
  </si>
  <si>
    <t>Unclaimed  Final Dividend Year 03 (Pay)</t>
  </si>
  <si>
    <t>250200000100003</t>
  </si>
  <si>
    <t>Unclaimed Interim Dividend Year 04 (Pay)</t>
  </si>
  <si>
    <t>250200000100004</t>
  </si>
  <si>
    <t>Unclaimed Final Dividend Year 04 (Pay)</t>
  </si>
  <si>
    <t>250200000100005</t>
  </si>
  <si>
    <t>Unclaimed Final Dividend Year 05 (Pay)</t>
  </si>
  <si>
    <t>250200000100007</t>
  </si>
  <si>
    <t>Unclaimed 1st Interim Div Year 06 (Pay)</t>
  </si>
  <si>
    <t>250200000100008</t>
  </si>
  <si>
    <t>Unclaimed 2nd Interim Div Year 06 (Pay)</t>
  </si>
  <si>
    <t>2502000005</t>
  </si>
  <si>
    <t>Interim Dividend Payable</t>
  </si>
  <si>
    <t>7110</t>
  </si>
  <si>
    <t>301001000100001</t>
  </si>
  <si>
    <t>Paid up Capital against fully paid Cash</t>
  </si>
  <si>
    <t>301001000100005</t>
  </si>
  <si>
    <t>Paid up Capital as Bonus</t>
  </si>
  <si>
    <t>7210</t>
  </si>
  <si>
    <t>3050010001</t>
  </si>
  <si>
    <t>Certificate Premium Acount</t>
  </si>
  <si>
    <t>7410</t>
  </si>
  <si>
    <t>3050020002</t>
  </si>
  <si>
    <t>Unapproprited Profit/ (Loss)</t>
  </si>
  <si>
    <t>8110</t>
  </si>
  <si>
    <t>405001</t>
  </si>
  <si>
    <t>Realised Capital Gain/ (Loss)</t>
  </si>
  <si>
    <t>8120</t>
  </si>
  <si>
    <t>410001</t>
  </si>
  <si>
    <t>Dividend Income -Securites</t>
  </si>
  <si>
    <t>8130</t>
  </si>
  <si>
    <t>405002</t>
  </si>
  <si>
    <t>Unrealized Capital Gain/(Loss)</t>
  </si>
  <si>
    <t>8140</t>
  </si>
  <si>
    <t>450005</t>
  </si>
  <si>
    <t>Profit on PLS Saving Accounts</t>
  </si>
  <si>
    <t>8150</t>
  </si>
  <si>
    <t>450050</t>
  </si>
  <si>
    <t>Other Income</t>
  </si>
  <si>
    <t>Capital gains</t>
  </si>
  <si>
    <t>Settlement and bank charges</t>
  </si>
  <si>
    <t>Annual fee - Securities and Exchange Commission of Pakistan</t>
  </si>
  <si>
    <t>_/_5110_/_150090000300007</t>
  </si>
  <si>
    <t>_/_5110_/_150090000300008</t>
  </si>
  <si>
    <t>_/_5110_/_150090000301000</t>
  </si>
  <si>
    <t>_/_5110_/_</t>
  </si>
  <si>
    <t>_/_5210_/_1500030001</t>
  </si>
  <si>
    <t>_/_5210_/_1500030002</t>
  </si>
  <si>
    <t>_/_5210_/_</t>
  </si>
  <si>
    <t>_/_5310_/_150010</t>
  </si>
  <si>
    <t>_/_5310_/_</t>
  </si>
  <si>
    <t>_/_5410_/_150055000100002</t>
  </si>
  <si>
    <t>_/_5410_/_</t>
  </si>
  <si>
    <t>_/_5510_/_150015</t>
  </si>
  <si>
    <t>Market value of investments</t>
  </si>
  <si>
    <t xml:space="preserve">Element of (income) / loss and capital (gains) / losses included </t>
  </si>
  <si>
    <t xml:space="preserve">Receivable from National Investment Trust Limited - </t>
  </si>
  <si>
    <t xml:space="preserve">Payable to National Investment Trust Limited - Management </t>
  </si>
  <si>
    <t xml:space="preserve">Fee payable to Securities and Exchange Commission of </t>
  </si>
  <si>
    <t>Pakistan</t>
  </si>
  <si>
    <t>during the period</t>
  </si>
  <si>
    <t>_/_6710_/_250200000100008</t>
  </si>
  <si>
    <t>_/_6710_/_2502000005</t>
  </si>
  <si>
    <t>_/_6710_/_</t>
  </si>
  <si>
    <t>_/_7110_/_301001000100001</t>
  </si>
  <si>
    <t>_/_7110_/_301001000100005</t>
  </si>
  <si>
    <t>_/_7110_/_</t>
  </si>
  <si>
    <t>_/_7210_/_3050010001</t>
  </si>
  <si>
    <t>_/_7210_/_</t>
  </si>
  <si>
    <t>_/_7410_/_3050020002</t>
  </si>
  <si>
    <t>_/_7410_/_</t>
  </si>
  <si>
    <t>_/_8110_/_405001</t>
  </si>
  <si>
    <t>_/_8110_/_</t>
  </si>
  <si>
    <t>_/_8120_/_410001</t>
  </si>
  <si>
    <t>FOR THE HALF YEAR AND QUARTER ENDED DECEMBER 31, 2011</t>
  </si>
  <si>
    <t>Receivable against sale of investments</t>
  </si>
  <si>
    <t>Nil units issued (2010: Nil units)</t>
  </si>
  <si>
    <t>(2010: 47,455 units)</t>
  </si>
  <si>
    <t xml:space="preserve">61,858 units issued under CIP </t>
  </si>
  <si>
    <t>Receivable against sale of investment</t>
  </si>
  <si>
    <t>-------------------Rupees in '000-------------------</t>
  </si>
  <si>
    <t>Rupees in '000</t>
  </si>
  <si>
    <t>WWF Expense</t>
  </si>
  <si>
    <t>WWF Payable</t>
  </si>
  <si>
    <t>CDC Payable</t>
  </si>
  <si>
    <t>Income</t>
  </si>
  <si>
    <t>Net (increase) / decrease in market value of investments</t>
  </si>
  <si>
    <t>RELATED PARTY QUARTER WORKING</t>
  </si>
  <si>
    <t>For the half year ended December 31, 2011</t>
  </si>
  <si>
    <t>Quarter ended September 30, 2011</t>
  </si>
  <si>
    <t>Quarter ended December 31, 2011</t>
  </si>
  <si>
    <t>A</t>
  </si>
  <si>
    <t>B</t>
  </si>
  <si>
    <t>C=A-B</t>
  </si>
  <si>
    <t>National Investment Trust Limited - Management</t>
  </si>
  <si>
    <t>Sale of shares</t>
  </si>
  <si>
    <t>Purchase of 295,169 shares (Sep2011: 175,000 shares)</t>
  </si>
  <si>
    <t>7,490 units issued under CIP (2010:4,634 units)</t>
  </si>
  <si>
    <t>39,451 units issued under CIP (2010: 21.966 units)</t>
  </si>
  <si>
    <t>6,355,488 CIP units issued (2010: 3,566,755 units)</t>
  </si>
  <si>
    <t>--------------------------Rs in '000-------------------------</t>
  </si>
  <si>
    <t>Mgt fee for the year</t>
  </si>
  <si>
    <t>--------------(Rupees)-------------</t>
  </si>
  <si>
    <t>Net income for the period after taxation</t>
  </si>
  <si>
    <t xml:space="preserve">Net unrealised (diminution) / appreciation on </t>
  </si>
  <si>
    <t xml:space="preserve">Unrealised appreciation on remeasurement of </t>
  </si>
  <si>
    <t xml:space="preserve">Net unrealised (diminution) / appreciation on re-measurement of </t>
  </si>
  <si>
    <t xml:space="preserve">investments classified as 'available for sale' </t>
  </si>
  <si>
    <t>Amounts outstanding as at period / year end</t>
  </si>
  <si>
    <t>Quarter Working</t>
  </si>
  <si>
    <t>Total comprehensive (loss) / income for the period</t>
  </si>
  <si>
    <t xml:space="preserve">Net income for the period after taxation </t>
  </si>
  <si>
    <t>Sale              during the period</t>
  </si>
  <si>
    <t>Cherat Cement Company Limited</t>
  </si>
  <si>
    <t>Lucky Cement Limited</t>
  </si>
  <si>
    <t>Packages Limited</t>
  </si>
  <si>
    <t>Honda Atlas Cars Limited</t>
  </si>
  <si>
    <t>Indus Motor Company Limited</t>
  </si>
  <si>
    <t>Hub Power Company Limited</t>
  </si>
  <si>
    <t>Sindh Sales Tax on Management Fee</t>
  </si>
  <si>
    <t>----------------------------Rupees in '000---------------------------</t>
  </si>
  <si>
    <t>Sindh sales tax on remuneration of Management Company</t>
  </si>
  <si>
    <t>Payable against purchase of investments</t>
  </si>
  <si>
    <t>The Finance Act 2008 introduced an amendment to the Workers' Welfare Fund Ordinance, 1971 (WWF Ordinance). As a result of this amendment it may be construed that all Collective Investment Schemes / mutual funds (CISs) whose income exceeds Rs. 0.5 million in a tax year, have been brought within the scope of the WWF Ordinance, thus rendering them liable to pay contribution to WWF at the rate of two percent of their accounting or taxable income, whichever is higher. In this regard, a constitutional petition has been filed by certain CISs through their trustees in the Honorable High Court of Sindh (the Court), challenging the applicability of WWF to the CISs, which is pending adjudication.</t>
  </si>
  <si>
    <t>Sale tax payable</t>
  </si>
  <si>
    <t>Sector Name</t>
  </si>
  <si>
    <t>Name of Investtee Company</t>
  </si>
  <si>
    <t>OIL &amp; GAS DEVELOPMENT CO.</t>
  </si>
  <si>
    <t>Oil &amp; Gas Development Co.</t>
  </si>
  <si>
    <t>PAKISTAN OILFIELDS LTD.</t>
  </si>
  <si>
    <t>PAKISTAN PETROLEUM LTD.</t>
  </si>
  <si>
    <t>PAKISTAN STATE OIL CO. LTD.</t>
  </si>
  <si>
    <t>DAWOOD HERCULES CORPORATION LTD</t>
  </si>
  <si>
    <t>FAUJI FERTILIZER COMPANY LIMITED.</t>
  </si>
  <si>
    <t>Fauji Fertilizer Company Limited.</t>
  </si>
  <si>
    <t>CHERAT CEMENT COMPANY LIMITED</t>
  </si>
  <si>
    <t>LUCKY CEMENT LIMITED</t>
  </si>
  <si>
    <t>PACKAGES LIMITED</t>
  </si>
  <si>
    <t>THAL LIMITED</t>
  </si>
  <si>
    <t>MILLAT TRACTORS LTD.</t>
  </si>
  <si>
    <t>HONDA ATLAS CARS LIMITED</t>
  </si>
  <si>
    <t>PAK SUZUKI MOTOR CO. LTD.</t>
  </si>
  <si>
    <t>ABBOT LABOATORIES (PAKISTAN) LTD.</t>
  </si>
  <si>
    <t>GLAXOSMITHKLINE (PAK) LTD.</t>
  </si>
  <si>
    <t>HUB POWER COMPANY LIMITED</t>
  </si>
  <si>
    <t>KOT ADDU POWER CO.LTD.</t>
  </si>
  <si>
    <t>ENGRO CORPORATION LTD.</t>
  </si>
  <si>
    <t>FATIMA FERTILIZER COMPANY</t>
  </si>
  <si>
    <t>Fatima Fertilizer Company</t>
  </si>
  <si>
    <t>FAUJI FERTILIZER BIN QASIM LTD.</t>
  </si>
  <si>
    <t>FAUJI CEMENT COMPANY LTD.</t>
  </si>
  <si>
    <t>INDUS MOTOR COMPANY LIMITED</t>
  </si>
  <si>
    <t>SHEZAN INTERNATIONAL LTD.</t>
  </si>
  <si>
    <t>MITCHELL'S FRUIT FARMS LIMITED</t>
  </si>
  <si>
    <t>Mitchell'S Fruit Farms Limited</t>
  </si>
  <si>
    <t>BATA PAKISTAN LTD.</t>
  </si>
  <si>
    <t>FEROZSONS LABORATORIES LTD.</t>
  </si>
  <si>
    <t>SEARLE PAKISTAN LTD.</t>
  </si>
  <si>
    <t>QTR MAR</t>
  </si>
  <si>
    <t>HA 2012</t>
  </si>
  <si>
    <t>Quater Ended March 31' 2013</t>
  </si>
  <si>
    <t>done</t>
  </si>
  <si>
    <t>Half Year Ended December 31' 2012</t>
  </si>
  <si>
    <t>Unrealised (diminution)/appreciation on remeasurement of investments classified</t>
  </si>
  <si>
    <t xml:space="preserve">Final distribution for the year ended June 30, 2012: Rs 3.50 </t>
  </si>
  <si>
    <t>per unit (2011: Rs. 4 per unit)</t>
  </si>
  <si>
    <t>FOR THE HALF YEAR AND QUARTER ENDED DECEMBER 31, 2012</t>
  </si>
  <si>
    <t>Net payments made against sales of units</t>
  </si>
  <si>
    <t xml:space="preserve">  </t>
  </si>
  <si>
    <t>Quater Ended March 31' 2014</t>
  </si>
  <si>
    <t>Half Year Ended December 31' 2013</t>
  </si>
  <si>
    <t>FED</t>
  </si>
  <si>
    <t>National Investment Trust Limited -Management Company</t>
  </si>
  <si>
    <t>CDC</t>
  </si>
  <si>
    <t>ACCRUED EXPENSES &amp; OTHER LIABILITIES</t>
  </si>
  <si>
    <t xml:space="preserve">Provision for Workers' Welfare Fund </t>
  </si>
  <si>
    <t>On account of:</t>
  </si>
  <si>
    <t xml:space="preserve">Net (decrease) in cash and cash equivalents </t>
  </si>
  <si>
    <t>Trustee Fee- Central Depository Company of Pakistan Limited</t>
  </si>
  <si>
    <t>Legal &amp; Professional Charges</t>
  </si>
  <si>
    <t>Trustee fee payable</t>
  </si>
  <si>
    <t>Payable to Central Depository Company of Pakistan Limited - Trustee</t>
  </si>
  <si>
    <t>-</t>
  </si>
  <si>
    <t>Figures have been rounded off to the nearest thousand rupees unless otherwise specified.</t>
  </si>
  <si>
    <t xml:space="preserve">Rupees </t>
  </si>
  <si>
    <t xml:space="preserve">Federal Excise Duty </t>
  </si>
  <si>
    <t>Auditor Remunaration</t>
  </si>
  <si>
    <t>Element of (income) / loss and capital (gains) / losses included in price of</t>
  </si>
  <si>
    <t>units issued less those in units issued less those in units redeemed-net;</t>
  </si>
  <si>
    <t>QTR ended SEP' 2014</t>
  </si>
  <si>
    <t>2.1.1</t>
  </si>
  <si>
    <t>This condensed interim financial information is being submitted to the unit holders as required under regulation 38(g) of the Non-Banking Finance Companies and Notified Entities Regulations, 2008 (NBFC Regulations).</t>
  </si>
  <si>
    <t>.</t>
  </si>
  <si>
    <t>2.1.2</t>
  </si>
  <si>
    <t>The disclosures made in these condensed interim financial statements have, however, been limited based on the requirements of the International Accounting Standard 34: "Interim Financial Reporting".</t>
  </si>
  <si>
    <t>2.1.3</t>
  </si>
  <si>
    <t>PROVISION FOR WORKERS' WELFARE FUND</t>
  </si>
  <si>
    <t>During the year ended June 30, 2011, a clarification was issued by the Ministry of Labour and Manpower (the Ministry) which stated that mutual funds are not liable to contribute to WWF on the basis of their income. However, on December 14, 2010, the Ministry filed its response against the constitutional petition requesting the Court to dismiss the petition. According to the legal counsel who is handling the case there is a contradiction between the aforementioned clarification issued by the Ministry and the response filed by the Ministry in Court.</t>
  </si>
  <si>
    <t>DIVIDEND &amp; PROFIT RECEIVABLES</t>
  </si>
  <si>
    <t>Dividend Receivable</t>
  </si>
  <si>
    <t xml:space="preserve">Management remuneration </t>
  </si>
  <si>
    <t>Sindh Sales Tax</t>
  </si>
  <si>
    <t>Earnings  per unit</t>
  </si>
  <si>
    <t>Managing Director                                                     Director                                                             Director</t>
  </si>
  <si>
    <t>Receivable against subscription of shares</t>
  </si>
  <si>
    <t>CONDENSED INTERIM STATEMENT OF ASSETS AND LIABILITIES</t>
  </si>
  <si>
    <t>Dividend and profit receivables</t>
  </si>
  <si>
    <t xml:space="preserve">Others include preliminary charges on sale of units amounting to Rs 20.536 million (June 30, 2014: 143.05 million) </t>
  </si>
  <si>
    <t>NIT ISLAMIC EQUITY FUND</t>
  </si>
  <si>
    <t>September 30, 2015</t>
  </si>
  <si>
    <t>June 30, 
2015</t>
  </si>
  <si>
    <t>Preliminary expenses and flotation costs</t>
  </si>
  <si>
    <t>Available for sale - Listed equity securities</t>
  </si>
  <si>
    <t>September 30</t>
  </si>
  <si>
    <t>2015</t>
  </si>
  <si>
    <t>September 30,2015</t>
  </si>
  <si>
    <t>June 30, 2015</t>
  </si>
  <si>
    <t>Preliminary expenses and floatation costs</t>
  </si>
  <si>
    <t>Annual Listing Fee</t>
  </si>
  <si>
    <t>Charity payable</t>
  </si>
  <si>
    <t>Zakat</t>
  </si>
  <si>
    <t>Capital gain tax</t>
  </si>
  <si>
    <t>Brokerage</t>
  </si>
  <si>
    <t>Payable against redemption of units</t>
  </si>
  <si>
    <t>Sindh Sales Tax on Remuneration of Trustee</t>
  </si>
  <si>
    <t>Amortization of preliminary expenses and floatation costs</t>
  </si>
  <si>
    <t>Redemption of 13,434,890 units</t>
  </si>
  <si>
    <t>AS AT SEPTEMBER 30, 2015</t>
  </si>
  <si>
    <t>FOR THE QUARTER ENDED SEPTEMBER 30, 2015</t>
  </si>
  <si>
    <t>Rupees per unit</t>
  </si>
  <si>
    <t>PAYABLE TO NATIONAL INVESTMENT TRUST LIMITED</t>
  </si>
  <si>
    <t xml:space="preserve">       'MANAGEMENT COMPANY</t>
  </si>
  <si>
    <t xml:space="preserve">Central Depository Company of Pakistan Limited - Trustee </t>
  </si>
  <si>
    <t>Management remuneration payable</t>
  </si>
  <si>
    <t>Sindh Sales Tax payable</t>
  </si>
  <si>
    <t>Preliminary expenses and floatation costs payable</t>
  </si>
  <si>
    <t>Other payable</t>
  </si>
  <si>
    <t>100,224,283 units held (June 30, 2015: 100,224,283)</t>
  </si>
  <si>
    <t>Custodian charges payable</t>
  </si>
  <si>
    <t>Custodian charges</t>
  </si>
  <si>
    <t>There were no contingencies and commitments outstanding as at September 30, 2015 and June 30, 2015.</t>
  </si>
  <si>
    <t>The NIT Islamic Equity Fund (the Fund) was established under a Trust Deed executed between National Investment Trust Limited (NITL) as Management Company and Central Depository Company of Pakistan as trustee. The Fund was approved by the Securities and Exchange Commission of Pakistan on 03 February 2015 in accordance with the Non-Banking Finance Companies (Establishment and Regulation) Rules, 2003 (NBFC Rules) and the trust deed was executed on 24 February 2015. the fund is categorized as an Equity Scheme as per the criteria for categorisation of open and collective investment scheme as specified by Securities and Exchange Commission of Pakistan (SECP) and other allied matters.</t>
  </si>
  <si>
    <t>The objective of the Fund is to invest in the equity market when there is an opportunity to invest the funds in a gainful manner and such investment is for the benefit of the fund based on long term perspective to provide the unit holders safe and halal income on their investment. Under the Trust Deed all conducts and acts of the fund are based on Shariah. The management company has appointed Mufti Zeeshan Ali Aziz as Shariah Advisor to the NIT Islamic Equity Fund to ensure that the activities of the fund are in compliance with the Principles of Shariah.</t>
  </si>
  <si>
    <t>Title to the assets of the Fund are held in the name of Central Depository Company of Pakistan Limited as trustee of the Fund.</t>
  </si>
  <si>
    <t>621,726 units held (June 30, 2015: 557,031)</t>
  </si>
  <si>
    <t>Number of units</t>
  </si>
  <si>
    <t>Accrued expenses and other liabilities</t>
  </si>
  <si>
    <t>Mark-up / return on bank deposits</t>
  </si>
  <si>
    <t>Remuneration of National Investment Trust Limited -Management Company</t>
  </si>
  <si>
    <t>Federal Excise Duty on Management Company Remuneration</t>
  </si>
  <si>
    <t>Net income for the period before taxation</t>
  </si>
  <si>
    <t>Earning per unit</t>
  </si>
  <si>
    <t>Other net income for the period</t>
  </si>
  <si>
    <t>amount representing loss transferred to income statement</t>
  </si>
  <si>
    <t>amount representing (income) transferred to distribution statement</t>
  </si>
  <si>
    <t>Net cash flow used in operating activities</t>
  </si>
  <si>
    <t>Amount received on issue of units</t>
  </si>
  <si>
    <t>Payment against redemption of units</t>
  </si>
  <si>
    <t>Net cash generated from financing activities</t>
  </si>
  <si>
    <t>Profit receivable on saving accounts</t>
  </si>
  <si>
    <t>The income of the Fund is exempt from income tax under clause 99 of Part I of the Second Schedule to the Income Tax Ordinance, 2001, subject to the condition that not less than ninety percent of its accounting income for the year, as reduced by capital gains, whether realised or unrealised, is distributed amongst the unit holders. The Fund has not recorded provision for taxation as the management company intends to distribute at least ninety percent of the Fund's accounting income, if any, for the current year as reduced by capital gains, whether realised or unrealised, to its unit holders.</t>
  </si>
  <si>
    <t xml:space="preserve">Remuneration of the Trustee </t>
  </si>
  <si>
    <t>Net income  for the period after taxation</t>
  </si>
  <si>
    <t>Weighted average number of units outstanding</t>
  </si>
  <si>
    <t xml:space="preserve">225,290 units issued </t>
  </si>
  <si>
    <t xml:space="preserve">160,595 units redeemed </t>
  </si>
  <si>
    <t>These condensed interim financial statements were authorised for issue on October 22, 2015 by the Board of Directors of the Management Company.</t>
  </si>
  <si>
    <t xml:space="preserve">Issue of 82,900,617 units </t>
  </si>
  <si>
    <t>Cod</t>
  </si>
  <si>
    <t>Name of Investee Companies</t>
  </si>
  <si>
    <t>As at 01 July 2015</t>
  </si>
  <si>
    <t>Purchases during the period</t>
  </si>
  <si>
    <t>Bonus shares received during the period</t>
  </si>
  <si>
    <t>Right shares purchased/ subscribed during the period</t>
  </si>
  <si>
    <t>Adjustments</t>
  </si>
  <si>
    <t>Market Value as a percentage of investment</t>
  </si>
  <si>
    <t>Percentage of paid-up capital of the investee company held</t>
  </si>
  <si>
    <t>--------------------------------------------------------------(Numberr of Shares-------------------------------------------------</t>
  </si>
  <si>
    <t>------------Rupees in '000--------------</t>
  </si>
  <si>
    <t>---------------------%----------------------------</t>
  </si>
  <si>
    <t>MEEZAN BANK LIMITED</t>
  </si>
  <si>
    <t>COMMERCIAL BANKS Total</t>
  </si>
  <si>
    <t>JUTE</t>
  </si>
  <si>
    <t>Thal Jute</t>
  </si>
  <si>
    <t>CEMENT Total</t>
  </si>
  <si>
    <t>POWER GENERATION &amp; DISTRIBUTION Total</t>
  </si>
  <si>
    <t>OIL &amp; GAS MARKETING COMPANIES Total</t>
  </si>
  <si>
    <t>OIL &amp; GAS EXPLORATION COMPANIES Total</t>
  </si>
  <si>
    <t>AUTOMOBILE ASSEMBLER Total</t>
  </si>
  <si>
    <t>ENGRO FERTILIZER LIMITED</t>
  </si>
  <si>
    <t>FERTILIZER Total</t>
  </si>
  <si>
    <t>PHARMACEUTICALS Total</t>
  </si>
  <si>
    <t>PAPER &amp; BOARD Total</t>
  </si>
  <si>
    <t>SERVICE INDUSTRIES LTD</t>
  </si>
  <si>
    <t>LEATHER &amp; TANNERIES Total</t>
  </si>
  <si>
    <t>ENGRO FOODS</t>
  </si>
  <si>
    <t>FOODS &amp; PERSONAL CARE PRODUCTS Total</t>
  </si>
  <si>
    <t>Finance Act 2015 has introduced an amendment to the worker's welfare fund ordinance, 1971 (WWF Ordinance) which removes the mutual funds or collective Investment schemes including National Investment (unit) Trust or REIT scheme from the scope of WWF.</t>
  </si>
  <si>
    <t>AS AT September 30, 2015</t>
  </si>
  <si>
    <t>As per requirement of Finance Act, 2013, Federal Excise Duty (FED) at the rate of 16% on the remunaration of the Management Company has been applied effective 13 June 2013. The Management Company is of view that since the remunaration is already subject to provincial sales tax, further levy of FED may result in double taxation, which does not appear to be the spirit of the law. The matter has been taken up collectively by the mutual Fund Association of Pakistan where various options are being considered. The High court of SIndh in its order dated 09 September 2013 granted stay to the various funds for the recovery of FED. As a matter of abundant caution, the Management Company has made a provision to Rs. 8.076. Had the provision not been made, the net assets value (NAV) per unit of the Fund as at 30 September 2015 whould have been higher by Rs. 0.016 per unit.</t>
  </si>
  <si>
    <t>During the year ended June 30, 2012, the Honorable Lahore High Court (LHC) in a Constitutional Petition relating to the amendments brought in the WWF Ordinance, 1971 through the Finance Act, 2006, and the Finance Act, 2008, had declared the said amendments as unlawful and unconstitutional. In March 2013, a larger bench of the Sindh High Court (SHC) passed an order declaring that the amendments introduced in the WWF Ordinance, 1971 through the Finance Act 2006 and 2008 respectively do not suffer from any constitutional or legal infirmity. However, the Honourable High Court of Sindh has not addressed the other amendments made in the WWF Ordinance 1971 about applicability of WWF to the CISs which is still pending before the Court. Without prejudice to the above, the Management Company, as a matter of abundant caution, has decided to retain the provision for WWF amounting to Rs 131 million as at June 30, 2015 in these financial statements. Had the same not been made the net asset value per unit of the Fund would have been higher by Rs 0.0003 per unit.</t>
  </si>
  <si>
    <t>Gain / (loss) on sale of investments-net</t>
  </si>
  <si>
    <t xml:space="preserve">Net unrealised (dimunition)/ appreciation on remeasurement of </t>
  </si>
  <si>
    <t>investments classified as 'available for sale'</t>
  </si>
  <si>
    <t>Total comprehensive (loss) / income  for the period</t>
  </si>
  <si>
    <t>Net unrealised appreciation / (diminution) on re-measurement of investments</t>
  </si>
  <si>
    <t xml:space="preserve">3.1 - Investment - available for sale </t>
  </si>
  <si>
    <t>classified as 'available for sale ' - note 3.2</t>
  </si>
  <si>
    <t>Total comprehensive income / (loss) for the period</t>
  </si>
  <si>
    <t xml:space="preserve"> in prices of units issued less those in units redeemed - amount</t>
  </si>
  <si>
    <t xml:space="preserve"> representing income / (loss) that form part of unit holders' fund - net</t>
  </si>
  <si>
    <t xml:space="preserve">     [Rs. 10.27 per unit]</t>
  </si>
  <si>
    <t xml:space="preserve">     [Rs. 9.79 per unit]</t>
  </si>
  <si>
    <t>in prices of units issued less those in units redeemed-net</t>
  </si>
  <si>
    <t>Less: Net unrealised appreciation / (diminution) in the fair value of investments</t>
  </si>
  <si>
    <t>% of Net Assets</t>
  </si>
  <si>
    <t xml:space="preserve">                                                                   For National Investment Trust Limited</t>
  </si>
  <si>
    <t xml:space="preserve">                                                                               (Management Company)</t>
  </si>
  <si>
    <t>Managing Director                                                             Director                                                                              Director</t>
  </si>
  <si>
    <t>As at September 30, 2015</t>
  </si>
  <si>
    <t>Cost/ Carrying value ast at September 30, 2015</t>
  </si>
  <si>
    <t>Market Value as at September 30, 2015</t>
  </si>
  <si>
    <t>COMMERCIAL BANKS</t>
  </si>
  <si>
    <t>Meezan Bank Limited</t>
  </si>
  <si>
    <t>CEMENT</t>
  </si>
  <si>
    <t>Fauji Cement Company Ltd.</t>
  </si>
  <si>
    <t>POWER GENERATION &amp; DISTRIBUTION</t>
  </si>
  <si>
    <t>Kot Addu Power Co.Ltd.</t>
  </si>
  <si>
    <t>OIL &amp; GAS MARKETING COMPANIES</t>
  </si>
  <si>
    <t>Pakistan State Oil Co. Ltd.</t>
  </si>
  <si>
    <t>OIL &amp; GAS EXPLORATION COMPANIES</t>
  </si>
  <si>
    <t>Pakistan Oilfields Ltd.</t>
  </si>
  <si>
    <t>Pakistan Petroleum Ltd.</t>
  </si>
  <si>
    <t>AUTOMOBILE ASSEMBLER</t>
  </si>
  <si>
    <t>Millat Tractors Ltd.</t>
  </si>
  <si>
    <t>Pak Suzuki Motor Co. Ltd.</t>
  </si>
  <si>
    <t>FERTILIZER</t>
  </si>
  <si>
    <t>Dawood Hercules Corporation Ltd</t>
  </si>
  <si>
    <t>Engro Corporation Ltd.</t>
  </si>
  <si>
    <t>Engro Fertilizer Limited</t>
  </si>
  <si>
    <t>Fauji Fertilizer Bin Qasim Ltd.</t>
  </si>
  <si>
    <t>PHARMACEUTICALS</t>
  </si>
  <si>
    <t>Abbot Laboatories (Pakistan) Ltd.</t>
  </si>
  <si>
    <t>Ferozsons Laboratories Ltd.</t>
  </si>
  <si>
    <t>Glaxosmithkline (Pak) Ltd.</t>
  </si>
  <si>
    <t>Searle Pakistan Ltd.</t>
  </si>
  <si>
    <t>PAPER &amp; BOARD</t>
  </si>
  <si>
    <t>LEATHER &amp; TANNERIES</t>
  </si>
  <si>
    <t>Bata Pakistan Ltd.</t>
  </si>
  <si>
    <t>Service Industries Ltd</t>
  </si>
  <si>
    <t>FOODS &amp; PERSONAL CARE PRODUCTS</t>
  </si>
  <si>
    <t>Engro Foods</t>
  </si>
  <si>
    <t>Shezan International Ltd.</t>
  </si>
  <si>
    <t>The annexed notes 1 to 12 form an integral part of this condensed interim financial information.</t>
  </si>
  <si>
    <t xml:space="preserve">                                                                     For National Investment Trust Limited</t>
  </si>
  <si>
    <t>CONDENSED INTERIM INCOME STATEMENT (UNAUDITED)</t>
  </si>
  <si>
    <t>CONDENDSED INTERIM DISTRIBUTION STATEMENT (UNAUDITED)</t>
  </si>
  <si>
    <t>CONDENDSED INTERIM STATEMENT OF MOVEMENT IN UNIT HOLDERS' FUND (UNAUDITED)</t>
  </si>
  <si>
    <t>CONDENSED INTERIM CASH FLOW STATEMENT (UNAUDITED)</t>
  </si>
  <si>
    <t>NOTES TO AND FORMING PART OF THE CONDENSED INTERIM FINANCIAL INFORMATION (UNAUDITED)</t>
  </si>
  <si>
    <t xml:space="preserve">              '-sd-                                                                            -sd-                                                                            -sd-</t>
  </si>
  <si>
    <t xml:space="preserve">             '-sd-                                                                              -sd-                                                                            -sd-</t>
  </si>
  <si>
    <t xml:space="preserve">             '-sd-                                                                  -sd-                                                                    -sd-</t>
  </si>
  <si>
    <t xml:space="preserve">             '-sd-                                                                             -sd-                                                                            -sd-</t>
  </si>
  <si>
    <t xml:space="preserve">               '-sd-                                                                         -sd-                                                                                    -sd-</t>
  </si>
  <si>
    <t xml:space="preserve">Less: Carrying value of investments </t>
  </si>
  <si>
    <t>Mutual fund rating fee</t>
  </si>
  <si>
    <t>Auditors' remunerartion</t>
  </si>
  <si>
    <t xml:space="preserve">The Fund has received Rs. 1,848 million against Pre-IPO (initial public offer) of the units from various institutions and individuals during the period from 27 April 2015 to 8 May 2015 (both days inclusive) at the initial offer price of Rs. 10 each. In accordance with clause 1.6 and 3.13.1(d) of offering document of the Fund, the management has decided to allocate additional units against the income earned on the investment of the pre-IPO investors upto the start of IPO i.e. 11 May 2015 to all the investors who participated in pre-IPO. In addition, the Fund has received Rs. 2,087 million against IPO from various investors during the period from 11 May 2015 to 15 May 2015 (both days inclusive) at Rs. 10 each. the Fund commenced its business activities from 18 May 2015. </t>
  </si>
  <si>
    <t>The Fund is an open end mutual fund. Units are offered for subscription on a continuous basis. The units are transferable and can be redeemed by surrendering them to the Fund. The Fund is listed on Islamabad Stcok Exchange.</t>
  </si>
  <si>
    <t>These condensed interim financial statements have been prepared using the same accounting policies which were applied in the preparation of the annual financial statements of the Fund for the year ended June 30,2015.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</si>
</sst>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t;1]\ &quot;Pk of &quot;\ #;[=1]\ &quot;Each&quot;;\ 0.000\ &quot; km&quot;"/>
    <numFmt numFmtId="166" formatCode="&quot; $&quot;* #,##0.00_ ;"/>
    <numFmt numFmtId="167" formatCode="_ * #,##0.00_)&quot;F&quot;_ ;_ * \(#,##0.00\)&quot;F&quot;_ ;_ * &quot;-&quot;??_)&quot;F&quot;_ ;_ @_ "/>
    <numFmt numFmtId="168" formatCode="_(* #,##0.00000_);_(* \(#,##0.00000\);_(* &quot;-&quot;??_);_(@_)"/>
    <numFmt numFmtId="169" formatCode="_-* #,##0.00_-;\-* #,##0.00_-;_-* &quot;-&quot;??_-;_-@_-"/>
    <numFmt numFmtId="170" formatCode="_-* #,##0_-;\-* #,##0_-;_-* &quot;-&quot;??_-;_-@_-"/>
    <numFmt numFmtId="171" formatCode="_([$€-2]* #,##0.00_);_([$€-2]* \(#,##0.00\);_([$€-2]* &quot;-&quot;??_)"/>
    <numFmt numFmtId="172" formatCode="00000"/>
    <numFmt numFmtId="173" formatCode="_(* #,##0.0000_);_(* \(#,##0.0000\);_(* &quot;-&quot;??_);_(@_)"/>
    <numFmt numFmtId="174" formatCode="0.00_);\(0.00\)"/>
    <numFmt numFmtId="175" formatCode="0_);\(0\)"/>
    <numFmt numFmtId="176" formatCode="_-* #,##0_-;\-* #,##0_-;_-* &quot;-&quot;_-;_-@_-"/>
    <numFmt numFmtId="177" formatCode="General_)"/>
    <numFmt numFmtId="178" formatCode="_-&quot;$&quot;* #,##0_-;\-&quot;$&quot;* #,##0_-;_-&quot;$&quot;* &quot;-&quot;_-;_-@_-"/>
    <numFmt numFmtId="179" formatCode="_-&quot;$&quot;* #,##0.00_-;\-&quot;$&quot;* #,##0.00_-;_-&quot;$&quot;* &quot;-&quot;??_-;_-@_-"/>
    <numFmt numFmtId="180" formatCode="&quot;$&quot;##,##0_);[Red]\(&quot;$&quot;#,##0\)"/>
    <numFmt numFmtId="181" formatCode="\£\ #,##0_);[Red]\(\£\ #,##0\)"/>
    <numFmt numFmtId="182" formatCode="\¥\ #,##0_);[Red]\(\¥\ #,##0\)"/>
    <numFmt numFmtId="183" formatCode="\•\ \ @"/>
    <numFmt numFmtId="184" formatCode="\ \ _•\–\ \ \ \ @"/>
    <numFmt numFmtId="185" formatCode="_-* #,##0\ _P_t_s_-;\-* #,##0\ _P_t_s_-;_-* &quot;-&quot;\ _P_t_s_-;_-@_-"/>
    <numFmt numFmtId="186" formatCode="_-* #,##0.00\ _P_t_s_-;\-* #,##0.00\ _P_t_s_-;_-* &quot;-&quot;??\ _P_t_s_-;_-@_-"/>
    <numFmt numFmtId="187" formatCode="#,##0_);\(#,##0\);_(* &quot;-&quot;?_);_(@_)"/>
    <numFmt numFmtId="188" formatCode="\I\n\t\i\a\l\ \c\a\p"/>
    <numFmt numFmtId="189" formatCode="_-* #,##0\ _F_-;\-* #,##0\ _F_-;_-* &quot;-&quot;\ _F_-;_-@_-"/>
    <numFmt numFmtId="190" formatCode="_-* #,##0.00\ _F_-;\-* #,##0.00\ _F_-;_-* &quot;-&quot;??\ _F_-;_-@_-"/>
    <numFmt numFmtId="191" formatCode="0.0%"/>
    <numFmt numFmtId="192" formatCode="mm/dd/yy"/>
    <numFmt numFmtId="193" formatCode="#,##0.00;[Red]\(#,##0.00\)"/>
    <numFmt numFmtId="194" formatCode="_ * #,##0.00_ ;_ * \-#,##0.00_ ;_ * &quot;-&quot;??_ ;_ @_ "/>
    <numFmt numFmtId="195" formatCode="_ * #,##0_ ;_ * \-#,##0_ ;_ * &quot;-&quot;_ ;_ @_ "/>
    <numFmt numFmtId="196" formatCode="_(* #,##0.0_);_(* \(#,##0.0\);_(* &quot;-&quot;?_);@_)"/>
    <numFmt numFmtId="197" formatCode="_(* #,##0.0_);_(* \(#,##0.0\);_(* &quot;-&quot;??_);_(@_)"/>
    <numFmt numFmtId="198" formatCode="#,##0.00&quot; $&quot;;[Red]\-#,##0.00&quot; $&quot;"/>
    <numFmt numFmtId="199" formatCode="0.0"/>
    <numFmt numFmtId="200" formatCode="#,##0.0_);\(#,##0.0\)"/>
    <numFmt numFmtId="201" formatCode="#,##0.0_);\(#,##0.0\);_(* &quot;-&quot;?_);_(@_)"/>
  </numFmts>
  <fonts count="103">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color indexed="12"/>
      <name val="Arial"/>
      <family val="2"/>
    </font>
    <font>
      <sz val="10"/>
      <color indexed="12"/>
      <name val="Arial"/>
      <family val="2"/>
    </font>
    <font>
      <b/>
      <sz val="10"/>
      <color indexed="60"/>
      <name val="Arial"/>
      <family val="2"/>
    </font>
    <font>
      <sz val="10"/>
      <color indexed="60"/>
      <name val="Arial"/>
      <family val="2"/>
    </font>
    <font>
      <sz val="8"/>
      <name val="Arial"/>
      <family val="2"/>
    </font>
    <font>
      <sz val="12"/>
      <name val="Arial"/>
      <family val="2"/>
    </font>
    <font>
      <b/>
      <sz val="12"/>
      <name val="Arial"/>
      <family val="2"/>
    </font>
    <font>
      <sz val="10"/>
      <name val="Times New Roman"/>
      <family val="1"/>
    </font>
    <font>
      <b/>
      <sz val="12"/>
      <name val="Albertus Medium"/>
      <family val="2"/>
    </font>
    <font>
      <b/>
      <sz val="10"/>
      <name val="Times New Roman"/>
      <family val="1"/>
    </font>
    <font>
      <b/>
      <sz val="12"/>
      <name val="Times New Roman"/>
      <family val="1"/>
    </font>
    <font>
      <sz val="12"/>
      <name val="Times New Roman"/>
      <family val="1"/>
    </font>
    <font>
      <sz val="11"/>
      <name val="Times New Roman"/>
      <family val="1"/>
    </font>
    <font>
      <sz val="10"/>
      <color indexed="8"/>
      <name val="Arial"/>
      <family val="2"/>
    </font>
    <font>
      <b/>
      <sz val="9"/>
      <name val="Arial"/>
      <family val="2"/>
    </font>
    <font>
      <sz val="10"/>
      <name val="Times New Roman"/>
      <family val="1"/>
    </font>
    <font>
      <sz val="9"/>
      <name val="Arial"/>
      <family val="2"/>
    </font>
    <font>
      <i/>
      <sz val="9"/>
      <name val="Arial"/>
      <family val="2"/>
    </font>
    <font>
      <b/>
      <i/>
      <sz val="9"/>
      <name val="Arial"/>
      <family val="2"/>
    </font>
    <font>
      <sz val="8"/>
      <name val="Times New Roman"/>
      <family val="1"/>
    </font>
    <font>
      <sz val="9"/>
      <name val="Times New Roman"/>
      <family val="1"/>
    </font>
    <font>
      <sz val="9"/>
      <color indexed="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b/>
      <sz val="11"/>
      <color indexed="8"/>
      <name val="Calibri"/>
      <family val="2"/>
    </font>
    <font>
      <sz val="11"/>
      <color indexed="10"/>
      <name val="Calibri"/>
      <family val="2"/>
    </font>
    <font>
      <sz val="12"/>
      <name val="Tms Rmn"/>
    </font>
    <font>
      <sz val="10"/>
      <name val="MS Sans Serif"/>
      <family val="2"/>
    </font>
    <font>
      <sz val="10"/>
      <name val="CG Omega"/>
      <family val="2"/>
    </font>
    <font>
      <b/>
      <sz val="11"/>
      <name val="Times New Roman"/>
      <family val="1"/>
    </font>
    <font>
      <b/>
      <sz val="9"/>
      <color indexed="12"/>
      <name val="Arial"/>
      <family val="2"/>
    </font>
    <font>
      <sz val="10"/>
      <name val="MS Serif"/>
      <family val="1"/>
    </font>
    <font>
      <i/>
      <sz val="9"/>
      <color indexed="8"/>
      <name val="Arial"/>
      <family val="2"/>
    </font>
    <font>
      <sz val="10"/>
      <color indexed="16"/>
      <name val="MS Serif"/>
      <family val="1"/>
    </font>
    <font>
      <b/>
      <sz val="9"/>
      <color indexed="20"/>
      <name val="Arial"/>
      <family val="2"/>
    </font>
    <font>
      <sz val="8"/>
      <color indexed="18"/>
      <name val="Arial"/>
      <family val="2"/>
    </font>
    <font>
      <sz val="8"/>
      <name val="Helv"/>
    </font>
    <font>
      <b/>
      <sz val="8"/>
      <color indexed="8"/>
      <name val="Helv"/>
    </font>
    <font>
      <b/>
      <sz val="9"/>
      <color indexed="8"/>
      <name val="Arial"/>
      <family val="2"/>
    </font>
    <font>
      <sz val="12"/>
      <name val="Helv"/>
    </font>
    <font>
      <sz val="8"/>
      <color indexed="81"/>
      <name val="Tahoma"/>
      <family val="2"/>
    </font>
    <font>
      <b/>
      <sz val="8"/>
      <color indexed="81"/>
      <name val="Tahoma"/>
      <family val="2"/>
    </font>
    <font>
      <sz val="10"/>
      <name val="Helv"/>
      <charset val="204"/>
    </font>
    <font>
      <sz val="10"/>
      <name val="ＭＳ Ｐゴシック"/>
      <family val="3"/>
      <charset val="128"/>
    </font>
    <font>
      <sz val="11"/>
      <color indexed="8"/>
      <name val="Times New Roman"/>
      <family val="1"/>
    </font>
    <font>
      <b/>
      <i/>
      <sz val="10"/>
      <color indexed="8"/>
      <name val="Arial"/>
      <family val="2"/>
    </font>
    <font>
      <b/>
      <i/>
      <sz val="11"/>
      <color indexed="8"/>
      <name val="Times New Roman"/>
      <family val="1"/>
    </font>
    <font>
      <b/>
      <sz val="10"/>
      <color indexed="9"/>
      <name val="Arial"/>
      <family val="2"/>
    </font>
    <font>
      <b/>
      <sz val="11"/>
      <color indexed="16"/>
      <name val="Times New Roman"/>
      <family val="1"/>
    </font>
    <font>
      <b/>
      <sz val="10"/>
      <color indexed="17"/>
      <name val="Arial"/>
      <family val="2"/>
    </font>
    <font>
      <b/>
      <sz val="16"/>
      <color indexed="13"/>
      <name val="Arial"/>
      <family val="2"/>
    </font>
    <font>
      <b/>
      <sz val="22"/>
      <color indexed="8"/>
      <name val="Times New Roman"/>
      <family val="1"/>
    </font>
    <font>
      <b/>
      <sz val="12"/>
      <color indexed="8"/>
      <name val="Barclays Serif"/>
      <family val="2"/>
    </font>
    <font>
      <sz val="10"/>
      <name val="Arial"/>
      <family val="2"/>
    </font>
    <font>
      <b/>
      <sz val="8"/>
      <name val="Arial"/>
      <family val="2"/>
    </font>
    <font>
      <i/>
      <sz val="8"/>
      <name val="Arial"/>
      <family val="2"/>
    </font>
    <font>
      <b/>
      <sz val="8"/>
      <color indexed="8"/>
      <name val="Arial"/>
      <family val="2"/>
    </font>
    <font>
      <b/>
      <sz val="8"/>
      <color indexed="24"/>
      <name val="Arial"/>
      <family val="2"/>
    </font>
    <font>
      <b/>
      <sz val="9"/>
      <color indexed="24"/>
      <name val="Arial"/>
      <family val="2"/>
    </font>
    <font>
      <b/>
      <sz val="11"/>
      <color indexed="24"/>
      <name val="Arial"/>
      <family val="2"/>
    </font>
    <font>
      <sz val="9"/>
      <color indexed="8"/>
      <name val="Arial"/>
      <family val="2"/>
    </font>
    <font>
      <b/>
      <sz val="9"/>
      <name val="Times New Roman"/>
      <family val="1"/>
    </font>
    <font>
      <sz val="7.5"/>
      <name val="Arial"/>
      <family val="2"/>
    </font>
    <font>
      <i/>
      <sz val="7.5"/>
      <name val="Arial"/>
      <family val="2"/>
    </font>
    <font>
      <b/>
      <sz val="7.5"/>
      <name val="Arial"/>
      <family val="2"/>
    </font>
    <font>
      <sz val="11"/>
      <color theme="1"/>
      <name val="Calibri"/>
      <family val="2"/>
      <scheme val="minor"/>
    </font>
    <font>
      <b/>
      <sz val="9"/>
      <color indexed="10"/>
      <name val="Arial"/>
      <family val="2"/>
    </font>
    <font>
      <b/>
      <sz val="9"/>
      <color indexed="9"/>
      <name val="Arial"/>
      <family val="2"/>
    </font>
    <font>
      <b/>
      <sz val="7"/>
      <name val="Arial"/>
      <family val="2"/>
    </font>
    <font>
      <sz val="7"/>
      <name val="Arial"/>
      <family val="2"/>
    </font>
    <font>
      <sz val="10"/>
      <color indexed="8"/>
      <name val="Calibri"/>
      <family val="2"/>
    </font>
    <font>
      <b/>
      <sz val="10"/>
      <color indexed="8"/>
      <name val="Calibri"/>
      <family val="2"/>
    </font>
    <font>
      <b/>
      <sz val="11"/>
      <color theme="1"/>
      <name val="Calibri"/>
      <family val="2"/>
      <scheme val="minor"/>
    </font>
    <font>
      <sz val="10"/>
      <name val="Arial"/>
      <family val="2"/>
    </font>
    <font>
      <sz val="10"/>
      <name val="HelmetCondensed"/>
    </font>
    <font>
      <b/>
      <sz val="14"/>
      <color indexed="8"/>
      <name val="Calibri"/>
      <family val="2"/>
    </font>
    <font>
      <b/>
      <sz val="12"/>
      <color indexed="8"/>
      <name val="Garamond"/>
      <family val="1"/>
    </font>
    <font>
      <sz val="12"/>
      <color theme="1"/>
      <name val="Garamond"/>
      <family val="1"/>
    </font>
    <font>
      <b/>
      <sz val="9"/>
      <color indexed="8"/>
      <name val="Garamond"/>
      <family val="1"/>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indexed="13"/>
      </patternFill>
    </fill>
    <fill>
      <patternFill patternType="solid">
        <fgColor indexed="17"/>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bgColor indexed="64"/>
      </patternFill>
    </fill>
    <fill>
      <patternFill patternType="solid">
        <fgColor theme="3"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ck">
        <color indexed="64"/>
      </left>
      <right style="thick">
        <color indexed="64"/>
      </right>
      <top style="thick">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36">
    <xf numFmtId="0" fontId="0" fillId="0" borderId="0"/>
    <xf numFmtId="0" fontId="7" fillId="0" borderId="0"/>
    <xf numFmtId="0" fontId="7"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81" fontId="20" fillId="0" borderId="0" applyFont="0" applyFill="0" applyBorder="0" applyAlignment="0" applyProtection="0"/>
    <xf numFmtId="182" fontId="20" fillId="0" borderId="0" applyFont="0" applyFill="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192" fontId="67" fillId="0" borderId="1" applyFont="0" applyFill="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43" fontId="7" fillId="0" borderId="0" applyFont="0" applyFill="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50" fillId="0" borderId="0" applyNumberFormat="0" applyFill="0" applyBorder="0" applyAlignment="0" applyProtection="0"/>
    <xf numFmtId="0" fontId="19" fillId="0" borderId="2" applyNumberFormat="0" applyFill="0" applyAlignment="0" applyProtection="0"/>
    <xf numFmtId="49" fontId="81" fillId="0" borderId="0" applyFont="0" applyFill="0" applyBorder="0" applyAlignment="0" applyProtection="0">
      <alignment horizontal="left"/>
    </xf>
    <xf numFmtId="196" fontId="25" fillId="0" borderId="0" applyAlignment="0" applyProtection="0"/>
    <xf numFmtId="191" fontId="8" fillId="0" borderId="0" applyFill="0" applyBorder="0" applyAlignment="0" applyProtection="0"/>
    <xf numFmtId="49" fontId="8" fillId="0" borderId="0" applyNumberFormat="0" applyAlignment="0" applyProtection="0">
      <alignment horizontal="left"/>
    </xf>
    <xf numFmtId="49" fontId="82" fillId="0" borderId="3" applyNumberFormat="0" applyAlignment="0" applyProtection="0">
      <alignment horizontal="left" wrapText="1"/>
    </xf>
    <xf numFmtId="49" fontId="82" fillId="0" borderId="0" applyNumberFormat="0" applyAlignment="0" applyProtection="0">
      <alignment horizontal="left" wrapText="1"/>
    </xf>
    <xf numFmtId="49" fontId="83" fillId="0" borderId="0" applyAlignment="0" applyProtection="0">
      <alignment horizontal="left"/>
    </xf>
    <xf numFmtId="183" fontId="20" fillId="0" borderId="0" applyFont="0" applyFill="0" applyBorder="0" applyAlignment="0" applyProtection="0"/>
    <xf numFmtId="167" fontId="13" fillId="0" borderId="0" applyFill="0" applyBorder="0" applyAlignment="0"/>
    <xf numFmtId="167" fontId="8" fillId="0" borderId="0" applyFill="0" applyBorder="0" applyAlignment="0"/>
    <xf numFmtId="0" fontId="35" fillId="20" borderId="4" applyNumberFormat="0" applyAlignment="0" applyProtection="0"/>
    <xf numFmtId="0" fontId="35" fillId="20" borderId="4" applyNumberFormat="0" applyAlignment="0" applyProtection="0"/>
    <xf numFmtId="0" fontId="35" fillId="20" borderId="4" applyNumberFormat="0" applyAlignment="0" applyProtection="0"/>
    <xf numFmtId="0" fontId="35" fillId="20" borderId="4" applyNumberFormat="0" applyAlignment="0" applyProtection="0"/>
    <xf numFmtId="0" fontId="36" fillId="21" borderId="5" applyNumberFormat="0" applyAlignment="0" applyProtection="0"/>
    <xf numFmtId="0" fontId="36" fillId="21" borderId="5" applyNumberFormat="0" applyAlignment="0" applyProtection="0"/>
    <xf numFmtId="0" fontId="36" fillId="21" borderId="5" applyNumberFormat="0" applyAlignment="0" applyProtection="0"/>
    <xf numFmtId="0" fontId="36" fillId="21" borderId="5" applyNumberFormat="0" applyAlignment="0" applyProtection="0"/>
    <xf numFmtId="43" fontId="7" fillId="0" borderId="0" applyFont="0" applyFill="0" applyBorder="0" applyAlignment="0" applyProtection="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43" fontId="7" fillId="0" borderId="0" applyFont="0" applyFill="0" applyBorder="0" applyAlignment="0" applyProtection="0"/>
    <xf numFmtId="43" fontId="32" fillId="0" borderId="0" applyFont="0" applyFill="0" applyBorder="0" applyAlignment="0" applyProtection="0"/>
    <xf numFmtId="43" fontId="20"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89"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7" fillId="0" borderId="0" applyFont="0" applyFill="0" applyBorder="0" applyAlignment="0" applyProtection="0"/>
    <xf numFmtId="43" fontId="3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0" fontId="46" fillId="0" borderId="0">
      <alignment vertical="top"/>
    </xf>
    <xf numFmtId="0" fontId="22" fillId="0" borderId="0">
      <alignment vertical="top"/>
    </xf>
    <xf numFmtId="43" fontId="7" fillId="0" borderId="0" applyFont="0" applyFill="0" applyBorder="0" applyAlignment="0" applyProtection="0"/>
    <xf numFmtId="43" fontId="7" fillId="0" borderId="0" applyFont="0" applyFill="0" applyBorder="0" applyAlignment="0" applyProtection="0"/>
    <xf numFmtId="164" fontId="52" fillId="0" borderId="0" applyFont="0" applyFill="0" applyBorder="0" applyAlignment="0" applyProtection="0"/>
    <xf numFmtId="43" fontId="20" fillId="0" borderId="0" applyFont="0" applyFill="0" applyBorder="0" applyAlignment="0" applyProtection="0"/>
    <xf numFmtId="43" fontId="31" fillId="0" borderId="0" applyFont="0" applyFill="0" applyBorder="0" applyAlignment="0" applyProtection="0"/>
    <xf numFmtId="43" fontId="7"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9" fontId="52" fillId="0" borderId="0" applyFont="0" applyFill="0" applyBorder="0" applyAlignment="0" applyProtection="0"/>
    <xf numFmtId="43" fontId="20" fillId="0" borderId="0" applyFont="0" applyFill="0" applyBorder="0" applyAlignment="0" applyProtection="0"/>
    <xf numFmtId="169" fontId="7" fillId="0" borderId="0" applyFont="0" applyFill="0" applyBorder="0" applyAlignment="0" applyProtection="0"/>
    <xf numFmtId="177" fontId="53" fillId="0" borderId="0" applyFill="0" applyBorder="0">
      <alignment horizontal="left"/>
    </xf>
    <xf numFmtId="0" fontId="54" fillId="22" borderId="0" applyFill="0" applyBorder="0"/>
    <xf numFmtId="0" fontId="55" fillId="0" borderId="0" applyNumberFormat="0" applyAlignment="0">
      <alignment horizontal="left"/>
    </xf>
    <xf numFmtId="44" fontId="7" fillId="0" borderId="0" applyFont="0" applyFill="0" applyBorder="0" applyAlignment="0" applyProtection="0"/>
    <xf numFmtId="184" fontId="20" fillId="0" borderId="0" applyFont="0" applyFill="0" applyBorder="0" applyAlignment="0" applyProtection="0"/>
    <xf numFmtId="0" fontId="56" fillId="22" borderId="0"/>
    <xf numFmtId="166" fontId="14" fillId="0" borderId="0" applyFont="0" applyFill="0" applyBorder="0" applyAlignment="0" applyProtection="0"/>
    <xf numFmtId="0" fontId="57" fillId="0" borderId="0" applyNumberFormat="0" applyAlignment="0">
      <alignment horizontal="left"/>
    </xf>
    <xf numFmtId="171" fontId="7"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8" fillId="0" borderId="0" applyFill="0" applyAlignment="0"/>
    <xf numFmtId="0" fontId="7" fillId="0" borderId="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38" fontId="8" fillId="22" borderId="0" applyNumberFormat="0" applyBorder="0" applyAlignment="0" applyProtection="0"/>
    <xf numFmtId="0" fontId="15" fillId="0" borderId="6" applyNumberFormat="0" applyAlignment="0" applyProtection="0">
      <alignment horizontal="left" vertical="center"/>
    </xf>
    <xf numFmtId="0" fontId="15" fillId="0" borderId="7">
      <alignment horizontal="left" vertical="center"/>
    </xf>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40" fillId="0" borderId="9" applyNumberFormat="0" applyFill="0" applyAlignment="0" applyProtection="0"/>
    <xf numFmtId="0" fontId="40" fillId="0" borderId="9" applyNumberFormat="0" applyFill="0" applyAlignment="0" applyProtection="0"/>
    <xf numFmtId="0" fontId="40" fillId="0" borderId="9"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10" applyNumberFormat="0" applyFill="0" applyAlignment="0" applyProtection="0"/>
    <xf numFmtId="0" fontId="41" fillId="0" borderId="10"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7" borderId="4" applyNumberFormat="0" applyAlignment="0" applyProtection="0"/>
    <xf numFmtId="10" fontId="8" fillId="23" borderId="1" applyNumberFormat="0" applyBorder="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63" fillId="0" borderId="0" applyBorder="0"/>
    <xf numFmtId="180" fontId="7" fillId="0" borderId="0"/>
    <xf numFmtId="188" fontId="29" fillId="0" borderId="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185" fontId="7" fillId="0" borderId="0" applyFont="0" applyFill="0" applyBorder="0" applyAlignment="0" applyProtection="0"/>
    <xf numFmtId="186" fontId="7" fillId="0" borderId="0" applyFont="0" applyFill="0" applyBorder="0" applyAlignment="0" applyProtection="0"/>
    <xf numFmtId="189" fontId="31" fillId="0" borderId="0" applyFont="0" applyFill="0" applyBorder="0" applyAlignment="0" applyProtection="0"/>
    <xf numFmtId="190" fontId="31" fillId="0" borderId="0" applyFont="0" applyFill="0" applyBorder="0" applyAlignment="0" applyProtection="0"/>
    <xf numFmtId="42" fontId="31" fillId="0" borderId="0" applyFont="0" applyFill="0" applyBorder="0" applyAlignment="0" applyProtection="0"/>
    <xf numFmtId="44" fontId="31" fillId="0" borderId="0" applyFont="0" applyFill="0" applyBorder="0" applyAlignment="0" applyProtection="0"/>
    <xf numFmtId="165" fontId="16" fillId="0" borderId="0" applyFill="0" applyBorder="0">
      <alignment horizontal="center" vertical="top"/>
    </xf>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15" fillId="23" borderId="12">
      <alignment vertical="center"/>
    </xf>
    <xf numFmtId="0" fontId="7" fillId="0" borderId="0"/>
    <xf numFmtId="0" fontId="20" fillId="0" borderId="0">
      <alignment vertical="top"/>
    </xf>
    <xf numFmtId="0" fontId="89" fillId="0" borderId="0"/>
    <xf numFmtId="0" fontId="20" fillId="0" borderId="0">
      <alignment vertical="top"/>
    </xf>
    <xf numFmtId="0" fontId="20" fillId="0" borderId="0">
      <alignment vertical="top"/>
    </xf>
    <xf numFmtId="0" fontId="7" fillId="0" borderId="0"/>
    <xf numFmtId="0" fontId="20" fillId="0" borderId="0">
      <alignment vertical="top"/>
    </xf>
    <xf numFmtId="0" fontId="20" fillId="0" borderId="0"/>
    <xf numFmtId="0" fontId="89" fillId="0" borderId="0"/>
    <xf numFmtId="0" fontId="7" fillId="0" borderId="0"/>
    <xf numFmtId="0" fontId="31"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31" fillId="0" borderId="0"/>
    <xf numFmtId="0" fontId="31" fillId="0" borderId="0"/>
    <xf numFmtId="0" fontId="20" fillId="0" borderId="0"/>
    <xf numFmtId="0" fontId="20" fillId="0" borderId="0"/>
    <xf numFmtId="0" fontId="7" fillId="0" borderId="0"/>
    <xf numFmtId="0" fontId="7" fillId="0" borderId="0"/>
    <xf numFmtId="0" fontId="20" fillId="0" borderId="0"/>
    <xf numFmtId="0" fontId="20" fillId="0" borderId="0"/>
    <xf numFmtId="0" fontId="31" fillId="0" borderId="0"/>
    <xf numFmtId="0" fontId="20" fillId="0" borderId="0"/>
    <xf numFmtId="0" fontId="7" fillId="0" borderId="0"/>
    <xf numFmtId="0" fontId="7" fillId="0" borderId="0"/>
    <xf numFmtId="0" fontId="20" fillId="0" borderId="0">
      <alignment vertical="top"/>
    </xf>
    <xf numFmtId="0" fontId="20" fillId="0" borderId="0">
      <alignment vertical="top"/>
    </xf>
    <xf numFmtId="0" fontId="32" fillId="0" borderId="0"/>
    <xf numFmtId="0" fontId="31" fillId="0" borderId="0"/>
    <xf numFmtId="0" fontId="7" fillId="0" borderId="0"/>
    <xf numFmtId="0" fontId="20" fillId="0" borderId="0"/>
    <xf numFmtId="0" fontId="7" fillId="0" borderId="0"/>
    <xf numFmtId="0" fontId="20" fillId="0" borderId="0"/>
    <xf numFmtId="0" fontId="20" fillId="0" borderId="0"/>
    <xf numFmtId="0" fontId="20" fillId="0" borderId="0"/>
    <xf numFmtId="0" fontId="20" fillId="0" borderId="0"/>
    <xf numFmtId="0" fontId="24" fillId="0" borderId="0"/>
    <xf numFmtId="0" fontId="7" fillId="0" borderId="0"/>
    <xf numFmtId="0" fontId="7" fillId="0" borderId="0"/>
    <xf numFmtId="0" fontId="7" fillId="0" borderId="0"/>
    <xf numFmtId="0" fontId="32" fillId="25" borderId="13" applyNumberFormat="0" applyFont="0" applyAlignment="0" applyProtection="0"/>
    <xf numFmtId="0" fontId="32" fillId="25" borderId="13" applyNumberFormat="0" applyFont="0" applyAlignment="0" applyProtection="0"/>
    <xf numFmtId="0" fontId="32" fillId="25" borderId="13" applyNumberFormat="0" applyFont="0" applyAlignment="0" applyProtection="0"/>
    <xf numFmtId="0" fontId="32" fillId="25" borderId="13" applyNumberFormat="0" applyFont="0" applyAlignment="0" applyProtection="0"/>
    <xf numFmtId="0" fontId="59" fillId="0" borderId="0">
      <alignment wrapText="1"/>
    </xf>
    <xf numFmtId="0" fontId="45" fillId="20" borderId="14" applyNumberFormat="0" applyAlignment="0" applyProtection="0"/>
    <xf numFmtId="0" fontId="45" fillId="20" borderId="14" applyNumberFormat="0" applyAlignment="0" applyProtection="0"/>
    <xf numFmtId="0" fontId="45" fillId="20" borderId="14" applyNumberFormat="0" applyAlignment="0" applyProtection="0"/>
    <xf numFmtId="0" fontId="45" fillId="20" borderId="14" applyNumberFormat="0" applyAlignment="0" applyProtection="0"/>
    <xf numFmtId="193" fontId="22" fillId="26" borderId="0">
      <alignment horizontal="right"/>
    </xf>
    <xf numFmtId="40" fontId="68" fillId="23" borderId="0">
      <alignment horizontal="right"/>
    </xf>
    <xf numFmtId="40" fontId="68" fillId="23" borderId="0">
      <alignment horizontal="right"/>
    </xf>
    <xf numFmtId="0" fontId="69" fillId="27" borderId="0">
      <alignment horizontal="center"/>
    </xf>
    <xf numFmtId="0" fontId="70" fillId="23" borderId="0">
      <alignment horizontal="right"/>
    </xf>
    <xf numFmtId="0" fontId="70" fillId="23" borderId="0">
      <alignment horizontal="right"/>
    </xf>
    <xf numFmtId="0" fontId="71" fillId="28" borderId="15"/>
    <xf numFmtId="0" fontId="72" fillId="23" borderId="15"/>
    <xf numFmtId="0" fontId="72" fillId="23" borderId="15"/>
    <xf numFmtId="0" fontId="73" fillId="26" borderId="0" applyBorder="0">
      <alignment horizontal="centerContinuous"/>
    </xf>
    <xf numFmtId="0" fontId="72" fillId="0" borderId="0" applyBorder="0">
      <alignment horizontal="centerContinuous"/>
    </xf>
    <xf numFmtId="0" fontId="72" fillId="0" borderId="0" applyBorder="0">
      <alignment horizontal="centerContinuous"/>
    </xf>
    <xf numFmtId="0" fontId="74" fillId="28" borderId="0" applyBorder="0">
      <alignment horizontal="centerContinuous"/>
    </xf>
    <xf numFmtId="0" fontId="75" fillId="0" borderId="0" applyBorder="0">
      <alignment horizontal="centerContinuous"/>
    </xf>
    <xf numFmtId="0" fontId="75" fillId="0" borderId="0" applyBorder="0">
      <alignment horizontal="centerContinuous"/>
    </xf>
    <xf numFmtId="10" fontId="7"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31" fillId="0" borderId="0" applyFont="0" applyFill="0" applyBorder="0" applyAlignment="0" applyProtection="0"/>
    <xf numFmtId="9" fontId="7"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xf numFmtId="9" fontId="7" fillId="0" borderId="0" applyFont="0" applyFill="0" applyBorder="0" applyAlignment="0" applyProtection="0"/>
    <xf numFmtId="9" fontId="8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1" fillId="0" borderId="0" applyNumberFormat="0" applyFont="0" applyFill="0" applyBorder="0" applyAlignment="0" applyProtection="0">
      <alignment horizontal="left"/>
    </xf>
    <xf numFmtId="14" fontId="60" fillId="0" borderId="0" applyNumberFormat="0" applyFill="0" applyBorder="0" applyAlignment="0" applyProtection="0">
      <alignment horizontal="left"/>
    </xf>
    <xf numFmtId="0" fontId="7" fillId="0" borderId="0"/>
    <xf numFmtId="4" fontId="76" fillId="0" borderId="16" applyNumberFormat="0" applyProtection="0">
      <alignment horizontal="right" vertical="center"/>
    </xf>
    <xf numFmtId="0" fontId="46" fillId="0" borderId="0">
      <alignment vertical="top"/>
    </xf>
    <xf numFmtId="0" fontId="22" fillId="0" borderId="0">
      <alignment vertical="top"/>
    </xf>
    <xf numFmtId="0" fontId="17" fillId="0" borderId="0">
      <alignment horizontal="left" vertical="center"/>
    </xf>
    <xf numFmtId="0" fontId="18" fillId="0" borderId="0" applyNumberFormat="0" applyFill="0" applyBorder="0" applyProtection="0">
      <alignment vertical="center"/>
    </xf>
    <xf numFmtId="40" fontId="61" fillId="0" borderId="0" applyBorder="0">
      <alignment horizontal="right"/>
    </xf>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0" fontId="48" fillId="0" borderId="17" applyNumberFormat="0" applyFill="0" applyAlignment="0" applyProtection="0"/>
    <xf numFmtId="176" fontId="7" fillId="0" borderId="0" applyFont="0" applyFill="0" applyBorder="0" applyAlignment="0" applyProtection="0"/>
    <xf numFmtId="169" fontId="7" fillId="0" borderId="0" applyFont="0" applyFill="0" applyBorder="0" applyAlignment="0" applyProtection="0"/>
    <xf numFmtId="0" fontId="25" fillId="22" borderId="0" applyFont="0" applyFill="0">
      <alignment horizontal="center"/>
    </xf>
    <xf numFmtId="178" fontId="7" fillId="0" borderId="0" applyFont="0" applyFill="0" applyBorder="0" applyAlignment="0" applyProtection="0"/>
    <xf numFmtId="179" fontId="7"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194" fontId="7" fillId="0" borderId="0" applyFont="0" applyFill="0" applyBorder="0" applyAlignment="0" applyProtection="0"/>
    <xf numFmtId="195" fontId="7" fillId="0" borderId="0" applyFont="0" applyFill="0" applyBorder="0" applyAlignment="0" applyProtection="0"/>
    <xf numFmtId="0" fontId="7" fillId="0" borderId="0"/>
    <xf numFmtId="44" fontId="7" fillId="0" borderId="0" applyFont="0" applyFill="0" applyBorder="0" applyAlignment="0" applyProtection="0"/>
    <xf numFmtId="42" fontId="7" fillId="0" borderId="0" applyFont="0" applyFill="0" applyBorder="0" applyAlignment="0" applyProtection="0"/>
    <xf numFmtId="0" fontId="20" fillId="0" borderId="0"/>
    <xf numFmtId="0" fontId="2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198" fontId="7" fillId="0" borderId="0" applyFill="0" applyBorder="0" applyAlignment="0"/>
    <xf numFmtId="198" fontId="7" fillId="0" borderId="0" applyFill="0" applyBorder="0" applyAlignment="0"/>
    <xf numFmtId="167" fontId="8" fillId="0" borderId="0" applyFill="0" applyBorder="0" applyAlignment="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0" fontId="7" fillId="0" borderId="0"/>
    <xf numFmtId="0" fontId="7" fillId="0" borderId="0"/>
    <xf numFmtId="0" fontId="7" fillId="0" borderId="0"/>
    <xf numFmtId="0" fontId="7" fillId="0" borderId="0"/>
    <xf numFmtId="180" fontId="7" fillId="0" borderId="0"/>
    <xf numFmtId="180" fontId="7" fillId="0" borderId="0"/>
    <xf numFmtId="180" fontId="7" fillId="0" borderId="0"/>
    <xf numFmtId="18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 fillId="0" borderId="0"/>
    <xf numFmtId="0" fontId="20" fillId="0" borderId="0"/>
    <xf numFmtId="0" fontId="20" fillId="0" borderId="0"/>
    <xf numFmtId="0" fontId="20" fillId="0" borderId="0"/>
    <xf numFmtId="0" fontId="20" fillId="0" borderId="0"/>
    <xf numFmtId="0" fontId="7" fillId="0" borderId="0"/>
    <xf numFmtId="0" fontId="7" fillId="0" borderId="0"/>
    <xf numFmtId="0" fontId="7" fillId="0" borderId="0"/>
    <xf numFmtId="0" fontId="7" fillId="0" borderId="0"/>
    <xf numFmtId="0" fontId="7" fillId="0" borderId="0"/>
    <xf numFmtId="0" fontId="7" fillId="0" borderId="0"/>
    <xf numFmtId="0" fontId="20" fillId="0" borderId="0">
      <alignment vertical="top"/>
    </xf>
    <xf numFmtId="0" fontId="20" fillId="0" borderId="0">
      <alignment vertical="top"/>
    </xf>
    <xf numFmtId="0" fontId="20" fillId="0" borderId="0">
      <alignment vertical="top"/>
    </xf>
    <xf numFmtId="0" fontId="32" fillId="0" borderId="0"/>
    <xf numFmtId="0" fontId="32" fillId="0" borderId="0"/>
    <xf numFmtId="0" fontId="32" fillId="0" borderId="0"/>
    <xf numFmtId="0" fontId="32" fillId="0" borderId="0"/>
    <xf numFmtId="0" fontId="7" fillId="0" borderId="0"/>
    <xf numFmtId="0" fontId="7" fillId="0" borderId="0"/>
    <xf numFmtId="0" fontId="7" fillId="0" borderId="0"/>
    <xf numFmtId="0" fontId="32" fillId="25" borderId="13" applyNumberFormat="0" applyFont="0" applyAlignment="0" applyProtection="0"/>
    <xf numFmtId="0" fontId="32" fillId="25" borderId="13" applyNumberFormat="0" applyFont="0" applyAlignment="0" applyProtection="0"/>
    <xf numFmtId="0" fontId="32" fillId="25" borderId="13" applyNumberFormat="0" applyFont="0" applyAlignment="0" applyProtection="0"/>
    <xf numFmtId="0" fontId="32" fillId="25" borderId="13" applyNumberFormat="0" applyFont="0" applyAlignment="0" applyProtection="0"/>
    <xf numFmtId="0" fontId="32" fillId="25" borderId="13" applyNumberFormat="0" applyFont="0" applyAlignment="0" applyProtection="0"/>
    <xf numFmtId="0" fontId="32" fillId="25" borderId="13" applyNumberFormat="0" applyFont="0" applyAlignment="0" applyProtection="0"/>
    <xf numFmtId="0" fontId="32" fillId="25" borderId="13" applyNumberFormat="0" applyFont="0" applyAlignment="0" applyProtection="0"/>
    <xf numFmtId="0" fontId="32" fillId="25" borderId="13" applyNumberFormat="0" applyFont="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5" fillId="0" borderId="0" applyFont="0" applyFill="0" applyBorder="0" applyAlignment="0" applyProtection="0"/>
    <xf numFmtId="0" fontId="7" fillId="0" borderId="0"/>
    <xf numFmtId="0" fontId="5" fillId="0" borderId="0"/>
    <xf numFmtId="0" fontId="7" fillId="0" borderId="0"/>
    <xf numFmtId="0" fontId="5" fillId="0" borderId="0"/>
    <xf numFmtId="0" fontId="7" fillId="0" borderId="0"/>
    <xf numFmtId="9" fontId="5" fillId="0" borderId="0" applyFont="0" applyFill="0" applyBorder="0" applyAlignment="0" applyProtection="0"/>
    <xf numFmtId="43"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97" fillId="0" borderId="0"/>
    <xf numFmtId="43" fontId="3" fillId="0" borderId="0" applyFont="0" applyFill="0" applyBorder="0" applyAlignment="0" applyProtection="0"/>
    <xf numFmtId="0" fontId="3" fillId="0" borderId="0"/>
    <xf numFmtId="0" fontId="3" fillId="0" borderId="0"/>
    <xf numFmtId="0" fontId="7"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7" fillId="0" borderId="0"/>
    <xf numFmtId="0" fontId="20" fillId="0" borderId="0">
      <alignment vertical="top"/>
    </xf>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20" fillId="0" borderId="0"/>
    <xf numFmtId="43" fontId="2" fillId="0" borderId="0" applyFont="0" applyFill="0" applyBorder="0" applyAlignment="0" applyProtection="0"/>
    <xf numFmtId="0" fontId="2" fillId="0" borderId="0"/>
    <xf numFmtId="0" fontId="2" fillId="0" borderId="0"/>
    <xf numFmtId="0" fontId="7" fillId="0" borderId="0"/>
    <xf numFmtId="9" fontId="2" fillId="0" borderId="0" applyFont="0" applyFill="0" applyBorder="0" applyAlignment="0" applyProtection="0"/>
    <xf numFmtId="0" fontId="20"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cellStyleXfs>
  <cellXfs count="628">
    <xf numFmtId="0" fontId="0" fillId="0" borderId="0" xfId="0"/>
    <xf numFmtId="49" fontId="9" fillId="0" borderId="2" xfId="0" applyNumberFormat="1" applyFont="1" applyBorder="1" applyAlignment="1">
      <alignment horizontal="center"/>
    </xf>
    <xf numFmtId="49" fontId="9" fillId="0" borderId="2" xfId="0" applyNumberFormat="1" applyFont="1" applyBorder="1" applyAlignment="1">
      <alignment horizontal="left"/>
    </xf>
    <xf numFmtId="37" fontId="9" fillId="0" borderId="2" xfId="0" applyNumberFormat="1" applyFont="1" applyBorder="1" applyAlignment="1">
      <alignment horizontal="center"/>
    </xf>
    <xf numFmtId="0" fontId="10" fillId="0" borderId="0" xfId="0" applyFont="1"/>
    <xf numFmtId="49" fontId="10" fillId="0" borderId="0" xfId="0" applyNumberFormat="1" applyFont="1" applyAlignment="1">
      <alignment horizontal="left"/>
    </xf>
    <xf numFmtId="49" fontId="10" fillId="0" borderId="0" xfId="0" applyNumberFormat="1" applyFont="1"/>
    <xf numFmtId="37" fontId="10" fillId="0" borderId="0" xfId="0" applyNumberFormat="1" applyFont="1" applyAlignment="1">
      <alignment horizontal="right"/>
    </xf>
    <xf numFmtId="49" fontId="9" fillId="0" borderId="0" xfId="0" applyNumberFormat="1" applyFont="1" applyAlignment="1">
      <alignment horizontal="left"/>
    </xf>
    <xf numFmtId="37" fontId="10" fillId="0" borderId="18" xfId="0" applyNumberFormat="1" applyFont="1" applyBorder="1" applyAlignment="1">
      <alignment horizontal="right"/>
    </xf>
    <xf numFmtId="49" fontId="9" fillId="0" borderId="0" xfId="0" applyNumberFormat="1" applyFont="1"/>
    <xf numFmtId="0" fontId="11" fillId="0" borderId="2" xfId="0" applyFont="1" applyBorder="1" applyAlignment="1">
      <alignment wrapText="1"/>
    </xf>
    <xf numFmtId="0" fontId="12" fillId="0" borderId="0" xfId="0" applyFont="1"/>
    <xf numFmtId="0" fontId="23" fillId="0" borderId="0" xfId="305" applyNumberFormat="1" applyFont="1" applyBorder="1" applyAlignment="1"/>
    <xf numFmtId="0" fontId="23" fillId="0" borderId="0" xfId="309" applyFont="1" applyFill="1" applyAlignment="1"/>
    <xf numFmtId="0" fontId="23" fillId="0" borderId="0" xfId="309" applyFont="1" applyFill="1" applyAlignment="1">
      <alignment horizontal="centerContinuous"/>
    </xf>
    <xf numFmtId="0" fontId="25" fillId="0" borderId="0" xfId="309" applyFont="1" applyFill="1"/>
    <xf numFmtId="0" fontId="26" fillId="0" borderId="0" xfId="309" applyFont="1" applyFill="1" applyAlignment="1">
      <alignment horizontal="center"/>
    </xf>
    <xf numFmtId="164" fontId="25" fillId="0" borderId="0" xfId="160" applyNumberFormat="1" applyFont="1" applyFill="1"/>
    <xf numFmtId="0" fontId="23" fillId="0" borderId="0" xfId="309" applyFont="1" applyFill="1" applyAlignment="1">
      <alignment horizontal="center"/>
    </xf>
    <xf numFmtId="0" fontId="23" fillId="0" borderId="0" xfId="160" applyNumberFormat="1" applyFont="1" applyFill="1" applyAlignment="1">
      <alignment horizontal="center"/>
    </xf>
    <xf numFmtId="0" fontId="23" fillId="0" borderId="0" xfId="309" applyFont="1" applyFill="1"/>
    <xf numFmtId="43" fontId="25" fillId="0" borderId="0" xfId="160" applyFont="1" applyFill="1"/>
    <xf numFmtId="0" fontId="25" fillId="0" borderId="0" xfId="309" quotePrefix="1" applyFont="1" applyFill="1" applyAlignment="1">
      <alignment horizontal="center"/>
    </xf>
    <xf numFmtId="164" fontId="25" fillId="0" borderId="19" xfId="160" applyNumberFormat="1" applyFont="1" applyFill="1" applyBorder="1"/>
    <xf numFmtId="164" fontId="25" fillId="0" borderId="0" xfId="160" applyNumberFormat="1" applyFont="1" applyFill="1" applyBorder="1"/>
    <xf numFmtId="164" fontId="25" fillId="0" borderId="0" xfId="309" applyNumberFormat="1" applyFont="1" applyFill="1"/>
    <xf numFmtId="164" fontId="25" fillId="0" borderId="20" xfId="160" applyNumberFormat="1" applyFont="1" applyFill="1" applyBorder="1"/>
    <xf numFmtId="0" fontId="25" fillId="0" borderId="0" xfId="309" applyFont="1" applyFill="1" applyAlignment="1">
      <alignment horizontal="center"/>
    </xf>
    <xf numFmtId="164" fontId="25" fillId="0" borderId="21" xfId="160" applyNumberFormat="1" applyFont="1" applyFill="1" applyBorder="1"/>
    <xf numFmtId="164" fontId="23" fillId="0" borderId="0" xfId="160" applyNumberFormat="1" applyFont="1" applyFill="1"/>
    <xf numFmtId="49" fontId="25" fillId="0" borderId="0" xfId="309" applyNumberFormat="1" applyFont="1" applyFill="1"/>
    <xf numFmtId="49" fontId="23" fillId="0" borderId="0" xfId="309" applyNumberFormat="1" applyFont="1" applyFill="1"/>
    <xf numFmtId="164" fontId="25" fillId="0" borderId="18" xfId="160" applyNumberFormat="1" applyFont="1" applyFill="1" applyBorder="1"/>
    <xf numFmtId="164" fontId="25" fillId="0" borderId="0" xfId="309" applyNumberFormat="1" applyFont="1" applyFill="1" applyAlignment="1">
      <alignment horizontal="center"/>
    </xf>
    <xf numFmtId="49" fontId="25" fillId="0" borderId="0" xfId="160" applyNumberFormat="1" applyFont="1" applyFill="1"/>
    <xf numFmtId="43" fontId="25" fillId="0" borderId="22" xfId="160" applyNumberFormat="1" applyFont="1" applyFill="1" applyBorder="1"/>
    <xf numFmtId="43" fontId="25" fillId="0" borderId="0" xfId="160" applyNumberFormat="1" applyFont="1" applyFill="1" applyBorder="1"/>
    <xf numFmtId="0" fontId="25" fillId="0" borderId="0" xfId="309" applyFont="1"/>
    <xf numFmtId="0" fontId="25" fillId="0" borderId="0" xfId="309" applyFont="1" applyFill="1" applyAlignment="1">
      <alignment horizontal="centerContinuous"/>
    </xf>
    <xf numFmtId="0" fontId="23" fillId="0" borderId="0" xfId="309" applyFont="1" applyFill="1" applyBorder="1" applyAlignment="1"/>
    <xf numFmtId="0" fontId="23" fillId="0" borderId="0" xfId="309" applyFont="1" applyFill="1" applyBorder="1" applyAlignment="1">
      <alignment horizontal="center"/>
    </xf>
    <xf numFmtId="0" fontId="25" fillId="0" borderId="0" xfId="309" applyFont="1" applyFill="1" applyBorder="1"/>
    <xf numFmtId="0" fontId="25" fillId="0" borderId="0" xfId="309" applyNumberFormat="1" applyFont="1" applyAlignment="1">
      <alignment horizontal="left" vertical="top"/>
    </xf>
    <xf numFmtId="0" fontId="23" fillId="0" borderId="0" xfId="160" quotePrefix="1" applyNumberFormat="1" applyFont="1" applyAlignment="1">
      <alignment horizontal="left" vertical="top"/>
    </xf>
    <xf numFmtId="0" fontId="23" fillId="0" borderId="0" xfId="160" applyNumberFormat="1" applyFont="1" applyAlignment="1">
      <alignment horizontal="center"/>
    </xf>
    <xf numFmtId="0" fontId="23" fillId="0" borderId="0" xfId="309" applyFont="1" applyAlignment="1">
      <alignment horizontal="center"/>
    </xf>
    <xf numFmtId="0" fontId="25" fillId="0" borderId="0" xfId="309" applyFont="1" applyAlignment="1">
      <alignment horizontal="left"/>
    </xf>
    <xf numFmtId="0" fontId="26" fillId="0" borderId="0" xfId="309" applyFont="1" applyAlignment="1">
      <alignment horizontal="center"/>
    </xf>
    <xf numFmtId="164" fontId="25" fillId="0" borderId="0" xfId="160" applyNumberFormat="1" applyFont="1" applyAlignment="1">
      <alignment horizontal="left"/>
    </xf>
    <xf numFmtId="0" fontId="23" fillId="0" borderId="0" xfId="309" applyNumberFormat="1" applyFont="1" applyAlignment="1">
      <alignment vertical="top"/>
    </xf>
    <xf numFmtId="164" fontId="25" fillId="0" borderId="0" xfId="160" applyNumberFormat="1" applyFont="1"/>
    <xf numFmtId="164" fontId="25" fillId="0" borderId="0" xfId="160" applyNumberFormat="1" applyFont="1" applyFill="1" applyAlignment="1">
      <alignment horizontal="centerContinuous"/>
    </xf>
    <xf numFmtId="0" fontId="25" fillId="0" borderId="0" xfId="308" applyFont="1" applyFill="1" applyAlignment="1"/>
    <xf numFmtId="0" fontId="25" fillId="0" borderId="0" xfId="308" quotePrefix="1" applyFont="1" applyFill="1" applyAlignment="1">
      <alignment horizontal="center"/>
    </xf>
    <xf numFmtId="164" fontId="23" fillId="0" borderId="0" xfId="160" applyNumberFormat="1" applyFont="1" applyFill="1" applyBorder="1"/>
    <xf numFmtId="0" fontId="23" fillId="0" borderId="0" xfId="309" applyFont="1" applyFill="1" applyAlignment="1">
      <alignment horizontal="left"/>
    </xf>
    <xf numFmtId="0" fontId="25" fillId="0" borderId="0" xfId="309" applyNumberFormat="1" applyFont="1" applyAlignment="1">
      <alignment vertical="top"/>
    </xf>
    <xf numFmtId="0" fontId="25" fillId="0" borderId="0" xfId="0" applyNumberFormat="1" applyFont="1" applyAlignment="1">
      <alignment vertical="top"/>
    </xf>
    <xf numFmtId="0" fontId="23" fillId="0" borderId="0" xfId="309" applyFont="1" applyAlignment="1">
      <alignment horizontal="left"/>
    </xf>
    <xf numFmtId="0" fontId="25" fillId="0" borderId="0" xfId="0" applyFont="1" applyAlignment="1">
      <alignment vertical="top"/>
    </xf>
    <xf numFmtId="0" fontId="25" fillId="0" borderId="0" xfId="309" quotePrefix="1" applyFont="1" applyFill="1" applyAlignment="1">
      <alignment horizontal="left"/>
    </xf>
    <xf numFmtId="164" fontId="25" fillId="0" borderId="2" xfId="160" applyNumberFormat="1" applyFont="1" applyFill="1" applyBorder="1"/>
    <xf numFmtId="49" fontId="25" fillId="0" borderId="0" xfId="309" quotePrefix="1" applyNumberFormat="1" applyFont="1" applyFill="1" applyAlignment="1">
      <alignment horizontal="left"/>
    </xf>
    <xf numFmtId="0" fontId="25" fillId="0" borderId="0" xfId="309" applyFont="1" applyFill="1" applyAlignment="1"/>
    <xf numFmtId="164" fontId="23" fillId="0" borderId="0" xfId="160" applyNumberFormat="1" applyFont="1" applyFill="1" applyAlignment="1">
      <alignment vertical="top"/>
    </xf>
    <xf numFmtId="49" fontId="25" fillId="0" borderId="0" xfId="160" applyNumberFormat="1" applyFont="1" applyFill="1" applyAlignment="1">
      <alignment horizontal="centerContinuous"/>
    </xf>
    <xf numFmtId="164" fontId="23" fillId="0" borderId="0" xfId="160" applyNumberFormat="1" applyFont="1" applyFill="1" applyAlignment="1">
      <alignment horizontal="centerContinuous"/>
    </xf>
    <xf numFmtId="0" fontId="26" fillId="0" borderId="0" xfId="309" applyFont="1" applyAlignment="1">
      <alignment horizontal="left"/>
    </xf>
    <xf numFmtId="0" fontId="25" fillId="0" borderId="0" xfId="201" applyNumberFormat="1" applyFont="1" applyAlignment="1"/>
    <xf numFmtId="0" fontId="23" fillId="0" borderId="0" xfId="309" applyNumberFormat="1" applyFont="1" applyAlignment="1">
      <alignment horizontal="left" vertical="top"/>
    </xf>
    <xf numFmtId="0" fontId="25" fillId="0" borderId="0" xfId="309" applyFont="1" applyAlignment="1">
      <alignment vertical="top"/>
    </xf>
    <xf numFmtId="0" fontId="23" fillId="0" borderId="0" xfId="309" applyFont="1" applyFill="1" applyAlignment="1">
      <alignment vertical="top"/>
    </xf>
    <xf numFmtId="43" fontId="25" fillId="0" borderId="0" xfId="309" applyNumberFormat="1" applyFont="1" applyAlignment="1">
      <alignment vertical="top"/>
    </xf>
    <xf numFmtId="0" fontId="23" fillId="0" borderId="0" xfId="309" applyFont="1" applyAlignment="1">
      <alignment vertical="top"/>
    </xf>
    <xf numFmtId="0" fontId="27" fillId="0" borderId="0" xfId="309" applyFont="1" applyAlignment="1">
      <alignment horizontal="center" vertical="top"/>
    </xf>
    <xf numFmtId="0" fontId="23" fillId="0" borderId="0" xfId="309" applyFont="1" applyAlignment="1">
      <alignment horizontal="center" vertical="top"/>
    </xf>
    <xf numFmtId="0" fontId="23" fillId="0" borderId="0" xfId="309" applyNumberFormat="1" applyFont="1" applyFill="1" applyAlignment="1">
      <alignment vertical="top"/>
    </xf>
    <xf numFmtId="0" fontId="25" fillId="0" borderId="0" xfId="303" applyFont="1" applyAlignment="1"/>
    <xf numFmtId="0" fontId="25" fillId="0" borderId="0" xfId="0" applyFont="1" applyFill="1" applyAlignment="1">
      <alignment vertical="top"/>
    </xf>
    <xf numFmtId="0" fontId="25" fillId="0" borderId="0" xfId="0" applyNumberFormat="1" applyFont="1" applyFill="1" applyAlignment="1">
      <alignment vertical="top"/>
    </xf>
    <xf numFmtId="0" fontId="23" fillId="0" borderId="0" xfId="0" applyFont="1"/>
    <xf numFmtId="0" fontId="25" fillId="0" borderId="0" xfId="305" applyFont="1" applyFill="1" applyAlignment="1"/>
    <xf numFmtId="164" fontId="25" fillId="0" borderId="0" xfId="160" applyNumberFormat="1" applyFont="1" applyFill="1" applyBorder="1" applyAlignment="1"/>
    <xf numFmtId="0" fontId="25" fillId="0" borderId="0" xfId="308" applyNumberFormat="1" applyFont="1" applyFill="1" applyAlignment="1"/>
    <xf numFmtId="0" fontId="25" fillId="0" borderId="0" xfId="308" applyFont="1" applyFill="1" applyAlignment="1">
      <alignment horizontal="center"/>
    </xf>
    <xf numFmtId="164" fontId="25" fillId="0" borderId="0" xfId="160" applyNumberFormat="1" applyFont="1" applyFill="1" applyAlignment="1">
      <alignment horizontal="center"/>
    </xf>
    <xf numFmtId="49" fontId="25" fillId="0" borderId="0" xfId="309" applyNumberFormat="1" applyFont="1" applyFill="1" applyAlignment="1">
      <alignment horizontal="center"/>
    </xf>
    <xf numFmtId="41" fontId="25" fillId="0" borderId="0" xfId="160" applyNumberFormat="1" applyFont="1" applyFill="1" applyAlignment="1">
      <alignment horizontal="left"/>
    </xf>
    <xf numFmtId="0" fontId="25" fillId="0" borderId="0" xfId="309" applyFont="1" applyFill="1" applyAlignment="1">
      <alignment vertical="top"/>
    </xf>
    <xf numFmtId="0" fontId="25" fillId="0" borderId="0" xfId="0" applyFont="1" applyFill="1"/>
    <xf numFmtId="0" fontId="25" fillId="0" borderId="0" xfId="0" applyFont="1"/>
    <xf numFmtId="0" fontId="25" fillId="0" borderId="0" xfId="309" applyNumberFormat="1" applyFont="1" applyFill="1" applyAlignment="1">
      <alignment vertical="top"/>
    </xf>
    <xf numFmtId="164" fontId="25" fillId="0" borderId="0" xfId="160" quotePrefix="1" applyNumberFormat="1" applyFont="1" applyFill="1" applyAlignment="1">
      <alignment horizontal="center"/>
    </xf>
    <xf numFmtId="1" fontId="25" fillId="0" borderId="0" xfId="309" quotePrefix="1" applyNumberFormat="1" applyFont="1" applyFill="1" applyAlignment="1">
      <alignment horizontal="center"/>
    </xf>
    <xf numFmtId="1" fontId="25" fillId="0" borderId="0" xfId="309" applyNumberFormat="1" applyFont="1" applyFill="1" applyAlignment="1">
      <alignment horizontal="center"/>
    </xf>
    <xf numFmtId="170" fontId="25" fillId="0" borderId="0" xfId="305" applyNumberFormat="1" applyFont="1" applyFill="1" applyBorder="1" applyAlignment="1"/>
    <xf numFmtId="37" fontId="23" fillId="0" borderId="0" xfId="0" applyNumberFormat="1" applyFont="1" applyFill="1" applyAlignment="1" applyProtection="1"/>
    <xf numFmtId="37" fontId="25" fillId="0" borderId="0" xfId="0" applyNumberFormat="1" applyFont="1" applyProtection="1"/>
    <xf numFmtId="37" fontId="23" fillId="0" borderId="0" xfId="0" applyNumberFormat="1" applyFont="1" applyFill="1" applyAlignment="1" applyProtection="1">
      <alignment vertical="top"/>
    </xf>
    <xf numFmtId="37" fontId="25" fillId="0" borderId="0" xfId="0" applyNumberFormat="1" applyFont="1" applyFill="1" applyProtection="1"/>
    <xf numFmtId="0" fontId="25" fillId="0" borderId="0" xfId="304" applyFont="1" applyFill="1"/>
    <xf numFmtId="164" fontId="25" fillId="0" borderId="0" xfId="160" applyNumberFormat="1" applyFont="1" applyFill="1" applyAlignment="1" applyProtection="1">
      <alignment horizontal="right"/>
    </xf>
    <xf numFmtId="164" fontId="25" fillId="0" borderId="0" xfId="160" applyNumberFormat="1" applyFont="1" applyFill="1" applyBorder="1" applyAlignment="1" applyProtection="1">
      <alignment horizontal="right"/>
    </xf>
    <xf numFmtId="37" fontId="25" fillId="0" borderId="0" xfId="0" applyNumberFormat="1" applyFont="1" applyFill="1" applyAlignment="1" applyProtection="1">
      <alignment horizontal="left"/>
    </xf>
    <xf numFmtId="164" fontId="25" fillId="0" borderId="0" xfId="0" applyNumberFormat="1" applyFont="1"/>
    <xf numFmtId="0" fontId="25" fillId="0" borderId="0" xfId="0" applyFont="1" applyFill="1" applyAlignment="1">
      <alignment horizontal="centerContinuous" vertical="top"/>
    </xf>
    <xf numFmtId="0" fontId="23" fillId="0" borderId="0" xfId="160" applyNumberFormat="1" applyFont="1" applyAlignment="1"/>
    <xf numFmtId="164" fontId="25" fillId="0" borderId="23" xfId="160" applyNumberFormat="1" applyFont="1" applyFill="1" applyBorder="1"/>
    <xf numFmtId="0" fontId="23" fillId="0" borderId="0" xfId="160" applyNumberFormat="1" applyFont="1" applyAlignment="1">
      <alignment horizontal="left" vertical="top"/>
    </xf>
    <xf numFmtId="0" fontId="23" fillId="0" borderId="0" xfId="305" applyFont="1" applyFill="1" applyAlignment="1"/>
    <xf numFmtId="164" fontId="30" fillId="0" borderId="0" xfId="160" applyNumberFormat="1" applyFont="1" applyFill="1"/>
    <xf numFmtId="0" fontId="23" fillId="0" borderId="0" xfId="160" applyNumberFormat="1" applyFont="1" applyFill="1" applyAlignment="1">
      <alignment vertical="top"/>
    </xf>
    <xf numFmtId="164" fontId="25" fillId="0" borderId="22" xfId="160" applyNumberFormat="1" applyFont="1" applyFill="1" applyBorder="1"/>
    <xf numFmtId="0" fontId="23" fillId="0" borderId="0" xfId="0" applyNumberFormat="1" applyFont="1" applyAlignment="1">
      <alignment horizontal="center" vertical="top"/>
    </xf>
    <xf numFmtId="0" fontId="23" fillId="0" borderId="0" xfId="0" applyNumberFormat="1" applyFont="1" applyFill="1" applyAlignment="1">
      <alignment horizontal="left" vertical="top" indent="1"/>
    </xf>
    <xf numFmtId="0" fontId="25" fillId="0" borderId="0" xfId="0" applyNumberFormat="1" applyFont="1" applyFill="1" applyAlignment="1">
      <alignment horizontal="left" vertical="top"/>
    </xf>
    <xf numFmtId="0" fontId="25" fillId="0" borderId="0" xfId="0" applyNumberFormat="1" applyFont="1" applyFill="1" applyAlignment="1">
      <alignment horizontal="left" vertical="top" indent="1"/>
    </xf>
    <xf numFmtId="49" fontId="23" fillId="0" borderId="0" xfId="160" applyNumberFormat="1" applyFont="1" applyFill="1"/>
    <xf numFmtId="0" fontId="26" fillId="0" borderId="0" xfId="309" applyFont="1" applyFill="1" applyAlignment="1"/>
    <xf numFmtId="0" fontId="23" fillId="0" borderId="0" xfId="309" applyNumberFormat="1" applyFont="1" applyFill="1" applyAlignment="1"/>
    <xf numFmtId="0" fontId="23" fillId="0" borderId="0" xfId="0" applyNumberFormat="1" applyFont="1" applyFill="1" applyAlignment="1" applyProtection="1">
      <alignment vertical="top"/>
    </xf>
    <xf numFmtId="0" fontId="23" fillId="0" borderId="0" xfId="160" applyNumberFormat="1" applyFont="1" applyAlignment="1">
      <alignment vertical="top"/>
    </xf>
    <xf numFmtId="0" fontId="23" fillId="0" borderId="0" xfId="309" quotePrefix="1" applyNumberFormat="1" applyFont="1" applyAlignment="1">
      <alignment horizontal="left" vertical="top"/>
    </xf>
    <xf numFmtId="0" fontId="25" fillId="0" borderId="0" xfId="303" applyFont="1" applyFill="1" applyBorder="1" applyAlignment="1"/>
    <xf numFmtId="164" fontId="25" fillId="0" borderId="24" xfId="160" applyNumberFormat="1" applyFont="1" applyFill="1" applyBorder="1"/>
    <xf numFmtId="164" fontId="25" fillId="0" borderId="25" xfId="160" applyNumberFormat="1" applyFont="1" applyFill="1" applyBorder="1"/>
    <xf numFmtId="164" fontId="25" fillId="0" borderId="26" xfId="160" applyNumberFormat="1" applyFont="1" applyFill="1" applyBorder="1"/>
    <xf numFmtId="164" fontId="25" fillId="0" borderId="27" xfId="160" applyNumberFormat="1" applyFont="1" applyFill="1" applyBorder="1"/>
    <xf numFmtId="164" fontId="25" fillId="0" borderId="15" xfId="160" applyNumberFormat="1" applyFont="1" applyFill="1" applyBorder="1"/>
    <xf numFmtId="164" fontId="25" fillId="0" borderId="28" xfId="160" applyNumberFormat="1" applyFont="1" applyFill="1" applyBorder="1"/>
    <xf numFmtId="164" fontId="25" fillId="0" borderId="0" xfId="160" applyNumberFormat="1" applyFont="1" applyFill="1" applyAlignment="1">
      <alignment horizontal="justify" vertical="top"/>
    </xf>
    <xf numFmtId="164" fontId="25" fillId="0" borderId="0" xfId="195" applyNumberFormat="1" applyFont="1" applyFill="1" applyAlignment="1">
      <alignment horizontal="justify" vertical="top"/>
    </xf>
    <xf numFmtId="164" fontId="25" fillId="0" borderId="0" xfId="160" applyNumberFormat="1" applyFont="1" applyFill="1" applyBorder="1" applyAlignment="1">
      <alignment horizontal="justify" vertical="top"/>
    </xf>
    <xf numFmtId="164" fontId="25" fillId="0" borderId="2" xfId="195" applyNumberFormat="1" applyFont="1" applyFill="1" applyBorder="1" applyAlignment="1">
      <alignment horizontal="justify" vertical="top"/>
    </xf>
    <xf numFmtId="164" fontId="25" fillId="0" borderId="18" xfId="309" applyNumberFormat="1" applyFont="1" applyFill="1" applyBorder="1" applyAlignment="1">
      <alignment horizontal="justify" vertical="top"/>
    </xf>
    <xf numFmtId="164" fontId="25" fillId="0" borderId="0" xfId="160" applyNumberFormat="1" applyFont="1" applyAlignment="1"/>
    <xf numFmtId="164" fontId="25" fillId="0" borderId="0" xfId="304" applyNumberFormat="1" applyFont="1" applyFill="1"/>
    <xf numFmtId="164" fontId="25" fillId="29" borderId="0" xfId="160" applyNumberFormat="1" applyFont="1" applyFill="1"/>
    <xf numFmtId="164" fontId="23" fillId="29" borderId="18" xfId="160" applyNumberFormat="1" applyFont="1" applyFill="1" applyBorder="1"/>
    <xf numFmtId="164" fontId="23" fillId="29" borderId="29" xfId="160" applyNumberFormat="1" applyFont="1" applyFill="1" applyBorder="1"/>
    <xf numFmtId="0" fontId="23" fillId="0" borderId="0" xfId="309" quotePrefix="1" applyFont="1" applyFill="1" applyBorder="1" applyAlignment="1">
      <alignment horizontal="centerContinuous"/>
    </xf>
    <xf numFmtId="0" fontId="25" fillId="0" borderId="0" xfId="0" applyFont="1" applyBorder="1" applyAlignment="1">
      <alignment horizontal="centerContinuous"/>
    </xf>
    <xf numFmtId="0" fontId="8" fillId="0" borderId="0" xfId="309" applyFont="1" applyFill="1" applyAlignment="1">
      <alignment horizontal="centerContinuous"/>
    </xf>
    <xf numFmtId="0" fontId="78" fillId="0" borderId="0" xfId="309" applyFont="1" applyAlignment="1">
      <alignment horizontal="center"/>
    </xf>
    <xf numFmtId="0" fontId="8" fillId="0" borderId="0" xfId="309" applyFont="1"/>
    <xf numFmtId="0" fontId="79" fillId="0" borderId="0" xfId="309" applyFont="1" applyAlignment="1">
      <alignment horizontal="center"/>
    </xf>
    <xf numFmtId="0" fontId="78" fillId="0" borderId="0" xfId="160" applyNumberFormat="1" applyFont="1" applyAlignment="1">
      <alignment horizontal="center"/>
    </xf>
    <xf numFmtId="164" fontId="8" fillId="0" borderId="0" xfId="160" applyNumberFormat="1" applyFont="1"/>
    <xf numFmtId="164" fontId="8" fillId="0" borderId="0" xfId="160" applyNumberFormat="1" applyFont="1" applyFill="1"/>
    <xf numFmtId="0" fontId="8" fillId="0" borderId="0" xfId="309" applyFont="1" applyFill="1"/>
    <xf numFmtId="164" fontId="8" fillId="0" borderId="0" xfId="160" applyNumberFormat="1" applyFont="1" applyFill="1" applyBorder="1"/>
    <xf numFmtId="0" fontId="8" fillId="0" borderId="0" xfId="160" applyNumberFormat="1" applyFont="1" applyFill="1" applyAlignment="1">
      <alignment horizontal="center"/>
    </xf>
    <xf numFmtId="164" fontId="8" fillId="0" borderId="0" xfId="160" applyNumberFormat="1" applyFont="1" applyFill="1" applyAlignment="1">
      <alignment vertical="center"/>
    </xf>
    <xf numFmtId="49" fontId="8" fillId="0" borderId="0" xfId="160" applyNumberFormat="1" applyFont="1" applyFill="1"/>
    <xf numFmtId="164" fontId="8" fillId="0" borderId="0" xfId="176" applyNumberFormat="1" applyFont="1" applyFill="1"/>
    <xf numFmtId="49" fontId="8" fillId="0" borderId="0" xfId="309" applyNumberFormat="1" applyFont="1" applyAlignment="1"/>
    <xf numFmtId="49" fontId="8" fillId="0" borderId="0" xfId="160" applyNumberFormat="1" applyFont="1" applyFill="1" applyAlignment="1">
      <alignment vertical="center"/>
    </xf>
    <xf numFmtId="49" fontId="8" fillId="0" borderId="0" xfId="160" applyNumberFormat="1" applyFont="1" applyFill="1" applyAlignment="1">
      <alignment horizontal="left" indent="1"/>
    </xf>
    <xf numFmtId="49" fontId="78" fillId="0" borderId="0" xfId="160" applyNumberFormat="1" applyFont="1" applyFill="1"/>
    <xf numFmtId="164" fontId="8" fillId="0" borderId="18" xfId="160" applyNumberFormat="1" applyFont="1" applyFill="1" applyBorder="1"/>
    <xf numFmtId="0" fontId="8" fillId="0" borderId="0" xfId="160" applyNumberFormat="1" applyFont="1" applyFill="1" applyAlignment="1">
      <alignment horizontal="left" indent="1"/>
    </xf>
    <xf numFmtId="37" fontId="8" fillId="0" borderId="0" xfId="0" applyNumberFormat="1" applyFont="1" applyFill="1" applyProtection="1"/>
    <xf numFmtId="164" fontId="8" fillId="0" borderId="0" xfId="160" applyNumberFormat="1" applyFont="1" applyFill="1" applyAlignment="1" applyProtection="1">
      <alignment horizontal="right"/>
    </xf>
    <xf numFmtId="17" fontId="80" fillId="0" borderId="0" xfId="0" applyNumberFormat="1" applyFont="1" applyFill="1" applyBorder="1" applyAlignment="1">
      <alignment horizontal="center"/>
    </xf>
    <xf numFmtId="0" fontId="8" fillId="0" borderId="0" xfId="0" applyFont="1"/>
    <xf numFmtId="0" fontId="8" fillId="0" borderId="0" xfId="0" applyFont="1" applyFill="1"/>
    <xf numFmtId="164" fontId="8" fillId="0" borderId="0" xfId="160" applyNumberFormat="1" applyFont="1" applyFill="1" applyBorder="1" applyAlignment="1" applyProtection="1">
      <alignment horizontal="right"/>
    </xf>
    <xf numFmtId="164" fontId="8" fillId="0" borderId="0" xfId="160" applyNumberFormat="1" applyFont="1" applyFill="1" applyAlignment="1">
      <alignment horizontal="right"/>
    </xf>
    <xf numFmtId="0" fontId="8" fillId="30" borderId="0" xfId="0" applyFont="1" applyFill="1"/>
    <xf numFmtId="37" fontId="8" fillId="0" borderId="0" xfId="0" applyNumberFormat="1" applyFont="1" applyFill="1" applyBorder="1" applyAlignment="1" applyProtection="1">
      <alignment horizontal="right"/>
    </xf>
    <xf numFmtId="0" fontId="8" fillId="0" borderId="0" xfId="304" applyFont="1" applyFill="1"/>
    <xf numFmtId="37" fontId="78" fillId="0" borderId="0" xfId="0" applyNumberFormat="1" applyFont="1" applyFill="1" applyAlignment="1" applyProtection="1"/>
    <xf numFmtId="0" fontId="78" fillId="0" borderId="0" xfId="309" applyFont="1" applyFill="1"/>
    <xf numFmtId="41" fontId="25" fillId="0" borderId="0" xfId="160" applyNumberFormat="1" applyFont="1"/>
    <xf numFmtId="187" fontId="25" fillId="0" borderId="0" xfId="0" applyNumberFormat="1" applyFont="1" applyAlignment="1">
      <alignment vertical="top"/>
    </xf>
    <xf numFmtId="164" fontId="25" fillId="31" borderId="0" xfId="160" applyNumberFormat="1" applyFont="1" applyFill="1"/>
    <xf numFmtId="175" fontId="23" fillId="0" borderId="30" xfId="160" applyNumberFormat="1" applyFont="1" applyFill="1" applyBorder="1" applyAlignment="1">
      <alignment horizontal="center"/>
    </xf>
    <xf numFmtId="164" fontId="23" fillId="0" borderId="18" xfId="160" applyNumberFormat="1" applyFont="1" applyFill="1" applyBorder="1"/>
    <xf numFmtId="164" fontId="23" fillId="0" borderId="29" xfId="160" applyNumberFormat="1" applyFont="1" applyFill="1" applyBorder="1"/>
    <xf numFmtId="43" fontId="25" fillId="0" borderId="0" xfId="160" applyFont="1" applyBorder="1" applyAlignment="1">
      <alignment vertical="top"/>
    </xf>
    <xf numFmtId="37" fontId="78" fillId="0" borderId="0" xfId="0" applyNumberFormat="1" applyFont="1" applyFill="1" applyProtection="1"/>
    <xf numFmtId="43" fontId="25" fillId="0" borderId="0" xfId="309" quotePrefix="1" applyNumberFormat="1" applyFont="1" applyFill="1" applyAlignment="1">
      <alignment horizontal="left"/>
    </xf>
    <xf numFmtId="164" fontId="23" fillId="30" borderId="18" xfId="160" applyNumberFormat="1" applyFont="1" applyFill="1" applyBorder="1"/>
    <xf numFmtId="16" fontId="25" fillId="0" borderId="0" xfId="309" quotePrefix="1" applyNumberFormat="1" applyFont="1" applyFill="1" applyAlignment="1">
      <alignment horizontal="center"/>
    </xf>
    <xf numFmtId="0" fontId="0" fillId="0" borderId="0" xfId="0" applyAlignment="1">
      <alignment vertical="top" wrapText="1"/>
    </xf>
    <xf numFmtId="0" fontId="29" fillId="0" borderId="0" xfId="0" applyFont="1"/>
    <xf numFmtId="164" fontId="25" fillId="0" borderId="0" xfId="160" quotePrefix="1" applyNumberFormat="1" applyFont="1" applyFill="1" applyBorder="1" applyAlignment="1">
      <alignment horizontal="left"/>
    </xf>
    <xf numFmtId="164" fontId="0" fillId="0" borderId="0" xfId="160" applyNumberFormat="1" applyFont="1"/>
    <xf numFmtId="0" fontId="0" fillId="0" borderId="1" xfId="0" applyBorder="1" applyAlignment="1">
      <alignment horizontal="center"/>
    </xf>
    <xf numFmtId="0" fontId="25" fillId="0" borderId="0" xfId="309" applyFont="1" applyAlignment="1">
      <alignment horizontal="center"/>
    </xf>
    <xf numFmtId="0" fontId="25" fillId="0" borderId="0" xfId="201" applyNumberFormat="1" applyFont="1" applyAlignment="1">
      <alignment horizontal="left"/>
    </xf>
    <xf numFmtId="0" fontId="25" fillId="0" borderId="0" xfId="201" applyNumberFormat="1" applyFont="1" applyAlignment="1">
      <alignment horizontal="left" indent="1"/>
    </xf>
    <xf numFmtId="43" fontId="25" fillId="0" borderId="0" xfId="160" applyFont="1"/>
    <xf numFmtId="0" fontId="23" fillId="0" borderId="0" xfId="309" applyFont="1"/>
    <xf numFmtId="0" fontId="25" fillId="0" borderId="0" xfId="160" applyNumberFormat="1" applyFont="1" applyFill="1" applyAlignment="1">
      <alignment horizontal="center"/>
    </xf>
    <xf numFmtId="49" fontId="25" fillId="0" borderId="0" xfId="309" quotePrefix="1" applyNumberFormat="1" applyFont="1" applyAlignment="1">
      <alignment horizontal="center"/>
    </xf>
    <xf numFmtId="164" fontId="25" fillId="0" borderId="0" xfId="160" quotePrefix="1" applyNumberFormat="1" applyFont="1" applyFill="1"/>
    <xf numFmtId="0" fontId="25" fillId="0" borderId="0" xfId="309" applyFont="1" applyAlignment="1">
      <alignment horizontal="center" vertical="center"/>
    </xf>
    <xf numFmtId="164" fontId="25" fillId="0" borderId="18" xfId="160" applyNumberFormat="1" applyFont="1" applyFill="1" applyBorder="1" applyAlignment="1">
      <alignment vertical="center"/>
    </xf>
    <xf numFmtId="49" fontId="23" fillId="0" borderId="0" xfId="309" applyNumberFormat="1" applyFont="1" applyAlignment="1">
      <alignment vertical="center"/>
    </xf>
    <xf numFmtId="0" fontId="23" fillId="0" borderId="0" xfId="309" applyFont="1" applyAlignment="1">
      <alignment vertical="center"/>
    </xf>
    <xf numFmtId="0" fontId="25" fillId="0" borderId="0" xfId="309" applyFont="1" applyAlignment="1">
      <alignment vertical="center"/>
    </xf>
    <xf numFmtId="164" fontId="25" fillId="0" borderId="0" xfId="160" applyNumberFormat="1" applyFont="1" applyFill="1" applyBorder="1" applyAlignment="1">
      <alignment vertical="center"/>
    </xf>
    <xf numFmtId="49" fontId="23" fillId="0" borderId="0" xfId="0" applyNumberFormat="1" applyFont="1" applyFill="1" applyAlignment="1" applyProtection="1">
      <alignment horizontal="center"/>
    </xf>
    <xf numFmtId="0" fontId="23" fillId="0" borderId="0" xfId="309" quotePrefix="1" applyFont="1" applyAlignment="1">
      <alignment horizontal="center"/>
    </xf>
    <xf numFmtId="17" fontId="62" fillId="0" borderId="0" xfId="0" applyNumberFormat="1" applyFont="1" applyFill="1" applyBorder="1" applyAlignment="1">
      <alignment horizontal="center"/>
    </xf>
    <xf numFmtId="37" fontId="25" fillId="0" borderId="0" xfId="0" applyNumberFormat="1" applyFont="1" applyFill="1" applyAlignment="1" applyProtection="1">
      <alignment horizontal="right"/>
    </xf>
    <xf numFmtId="0" fontId="25" fillId="0" borderId="0" xfId="0" applyFont="1" applyFill="1" applyAlignment="1">
      <alignment horizontal="left"/>
    </xf>
    <xf numFmtId="164" fontId="25" fillId="0" borderId="19" xfId="160" applyNumberFormat="1" applyFont="1" applyFill="1" applyBorder="1" applyAlignment="1" applyProtection="1">
      <alignment horizontal="right"/>
    </xf>
    <xf numFmtId="164" fontId="25" fillId="0" borderId="20" xfId="160" applyNumberFormat="1" applyFont="1" applyFill="1" applyBorder="1" applyAlignment="1" applyProtection="1">
      <alignment horizontal="right"/>
    </xf>
    <xf numFmtId="164" fontId="25" fillId="0" borderId="21" xfId="160" applyNumberFormat="1" applyFont="1" applyFill="1" applyBorder="1" applyAlignment="1" applyProtection="1">
      <alignment horizontal="right"/>
    </xf>
    <xf numFmtId="164" fontId="25" fillId="0" borderId="0" xfId="160" applyNumberFormat="1" applyFont="1" applyFill="1" applyBorder="1" applyAlignment="1" applyProtection="1">
      <alignment horizontal="right" vertical="center"/>
    </xf>
    <xf numFmtId="164" fontId="25" fillId="0" borderId="2" xfId="160" applyNumberFormat="1" applyFont="1" applyFill="1" applyBorder="1" applyAlignment="1" applyProtection="1">
      <alignment horizontal="right" vertical="center"/>
    </xf>
    <xf numFmtId="0" fontId="25" fillId="0" borderId="0" xfId="0" applyFont="1" applyFill="1" applyAlignment="1">
      <alignment horizontal="left" indent="1"/>
    </xf>
    <xf numFmtId="164" fontId="25" fillId="0" borderId="0" xfId="160" applyNumberFormat="1" applyFont="1" applyFill="1" applyAlignment="1">
      <alignment horizontal="right"/>
    </xf>
    <xf numFmtId="0" fontId="25" fillId="30" borderId="0" xfId="0" applyFont="1" applyFill="1"/>
    <xf numFmtId="0" fontId="25" fillId="0" borderId="0" xfId="306" applyFont="1" applyFill="1" applyAlignment="1"/>
    <xf numFmtId="37" fontId="25" fillId="0" borderId="0" xfId="0" applyNumberFormat="1" applyFont="1" applyFill="1" applyBorder="1" applyAlignment="1" applyProtection="1">
      <alignment horizontal="right"/>
    </xf>
    <xf numFmtId="0" fontId="25" fillId="0" borderId="0" xfId="306" applyFont="1" applyFill="1" applyAlignment="1">
      <alignment horizontal="left" indent="1"/>
    </xf>
    <xf numFmtId="164" fontId="25" fillId="0" borderId="19" xfId="160" applyNumberFormat="1" applyFont="1" applyBorder="1"/>
    <xf numFmtId="164" fontId="25" fillId="0" borderId="20" xfId="160" applyNumberFormat="1" applyFont="1" applyBorder="1"/>
    <xf numFmtId="49" fontId="25" fillId="0" borderId="0" xfId="309" applyNumberFormat="1" applyFont="1" applyAlignment="1"/>
    <xf numFmtId="164" fontId="25" fillId="0" borderId="21" xfId="176" applyNumberFormat="1" applyFont="1" applyFill="1" applyBorder="1"/>
    <xf numFmtId="164" fontId="25" fillId="0" borderId="21" xfId="160" applyNumberFormat="1" applyFont="1" applyBorder="1"/>
    <xf numFmtId="164" fontId="25" fillId="0" borderId="0" xfId="0" applyNumberFormat="1" applyFont="1" applyFill="1"/>
    <xf numFmtId="37" fontId="25" fillId="0" borderId="0" xfId="0" applyNumberFormat="1" applyFont="1" applyFill="1" applyAlignment="1" applyProtection="1"/>
    <xf numFmtId="173" fontId="25" fillId="0" borderId="0" xfId="160" applyNumberFormat="1" applyFont="1" applyFill="1"/>
    <xf numFmtId="168" fontId="25" fillId="0" borderId="0" xfId="160" applyNumberFormat="1" applyFont="1" applyFill="1"/>
    <xf numFmtId="164" fontId="23" fillId="0" borderId="31" xfId="160" quotePrefix="1" applyNumberFormat="1" applyFont="1" applyFill="1" applyBorder="1" applyAlignment="1"/>
    <xf numFmtId="164" fontId="23" fillId="0" borderId="0" xfId="160" quotePrefix="1" applyNumberFormat="1" applyFont="1" applyFill="1" applyBorder="1" applyAlignment="1"/>
    <xf numFmtId="175" fontId="23" fillId="0" borderId="0" xfId="160" applyNumberFormat="1" applyFont="1" applyFill="1" applyBorder="1" applyAlignment="1">
      <alignment horizontal="center"/>
    </xf>
    <xf numFmtId="164" fontId="25" fillId="0" borderId="1" xfId="160" applyNumberFormat="1" applyFont="1" applyFill="1" applyBorder="1"/>
    <xf numFmtId="0" fontId="29" fillId="0" borderId="0" xfId="0" applyFont="1" applyFill="1"/>
    <xf numFmtId="0" fontId="84" fillId="0" borderId="0" xfId="0" applyFont="1" applyFill="1"/>
    <xf numFmtId="0" fontId="62" fillId="0" borderId="0" xfId="0" applyFont="1" applyFill="1"/>
    <xf numFmtId="49" fontId="25" fillId="0" borderId="0" xfId="309" applyNumberFormat="1" applyFont="1" applyFill="1" applyAlignment="1">
      <alignment horizontal="left" indent="1"/>
    </xf>
    <xf numFmtId="0" fontId="25" fillId="0" borderId="0" xfId="309" applyFont="1" applyAlignment="1">
      <alignment horizontal="left" indent="2"/>
    </xf>
    <xf numFmtId="0" fontId="25" fillId="0" borderId="0" xfId="309" applyFont="1" applyFill="1" applyAlignment="1">
      <alignment horizontal="left" indent="2"/>
    </xf>
    <xf numFmtId="0" fontId="25" fillId="0" borderId="0" xfId="0" applyFont="1" applyFill="1" applyAlignment="1">
      <alignment horizontal="left" indent="2"/>
    </xf>
    <xf numFmtId="0" fontId="25" fillId="0" borderId="0" xfId="309" applyFont="1" applyAlignment="1">
      <alignment horizontal="left" indent="1"/>
    </xf>
    <xf numFmtId="0" fontId="23" fillId="0" borderId="0" xfId="0" applyNumberFormat="1" applyFont="1" applyFill="1"/>
    <xf numFmtId="0" fontId="25" fillId="0" borderId="0" xfId="309" applyFont="1" applyFill="1" applyAlignment="1">
      <alignment horizontal="left" indent="1"/>
    </xf>
    <xf numFmtId="49" fontId="25" fillId="0" borderId="0" xfId="160" applyNumberFormat="1" applyFont="1" applyFill="1" applyAlignment="1">
      <alignment horizontal="left" indent="1"/>
    </xf>
    <xf numFmtId="0" fontId="23" fillId="0" borderId="0" xfId="0" applyFont="1" applyFill="1"/>
    <xf numFmtId="0" fontId="23" fillId="0" borderId="0" xfId="0" applyFont="1" applyFill="1" applyAlignment="1">
      <alignment horizontal="left"/>
    </xf>
    <xf numFmtId="0" fontId="23" fillId="0" borderId="0" xfId="309" applyFont="1" applyAlignment="1">
      <alignment horizontal="left" indent="1"/>
    </xf>
    <xf numFmtId="164" fontId="29" fillId="0" borderId="0" xfId="160" applyNumberFormat="1" applyFont="1" applyFill="1"/>
    <xf numFmtId="164" fontId="29" fillId="0" borderId="0" xfId="160" applyNumberFormat="1" applyFont="1" applyFill="1" applyBorder="1"/>
    <xf numFmtId="0" fontId="29" fillId="0" borderId="0" xfId="0" applyFont="1" applyFill="1" applyBorder="1"/>
    <xf numFmtId="0" fontId="85" fillId="0" borderId="1" xfId="0" applyNumberFormat="1" applyFont="1" applyBorder="1" applyAlignment="1">
      <alignment horizontal="center" vertical="center" wrapText="1"/>
    </xf>
    <xf numFmtId="0" fontId="25" fillId="30" borderId="0" xfId="309" applyFont="1" applyFill="1"/>
    <xf numFmtId="164" fontId="25" fillId="30" borderId="0" xfId="160" applyNumberFormat="1" applyFont="1" applyFill="1" applyBorder="1"/>
    <xf numFmtId="164" fontId="23" fillId="0" borderId="0" xfId="160" quotePrefix="1" applyNumberFormat="1" applyFont="1" applyFill="1" applyAlignment="1">
      <alignment horizontal="center" vertical="center" wrapText="1"/>
    </xf>
    <xf numFmtId="0" fontId="23" fillId="0" borderId="0" xfId="309" quotePrefix="1" applyFont="1" applyFill="1" applyAlignment="1">
      <alignment horizontal="center" vertical="center" wrapText="1"/>
    </xf>
    <xf numFmtId="0" fontId="23" fillId="0" borderId="0" xfId="309" applyFont="1" applyFill="1" applyAlignment="1">
      <alignment horizontal="center" vertical="center" wrapText="1"/>
    </xf>
    <xf numFmtId="0" fontId="86" fillId="0" borderId="0" xfId="309" applyFont="1"/>
    <xf numFmtId="0" fontId="87" fillId="0" borderId="0" xfId="309" applyFont="1" applyAlignment="1">
      <alignment horizontal="center"/>
    </xf>
    <xf numFmtId="0" fontId="88" fillId="0" borderId="0" xfId="309" applyFont="1" applyAlignment="1">
      <alignment horizontal="center"/>
    </xf>
    <xf numFmtId="0" fontId="88" fillId="0" borderId="0" xfId="309" applyFont="1"/>
    <xf numFmtId="164" fontId="86" fillId="0" borderId="0" xfId="160" applyNumberFormat="1" applyFont="1" applyFill="1"/>
    <xf numFmtId="0" fontId="86" fillId="0" borderId="0" xfId="309" applyFont="1" applyFill="1"/>
    <xf numFmtId="164" fontId="86" fillId="0" borderId="0" xfId="160" applyNumberFormat="1" applyFont="1"/>
    <xf numFmtId="0" fontId="86" fillId="0" borderId="0" xfId="201" applyNumberFormat="1" applyFont="1" applyAlignment="1"/>
    <xf numFmtId="0" fontId="86" fillId="0" borderId="0" xfId="309" applyFont="1" applyAlignment="1">
      <alignment horizontal="center"/>
    </xf>
    <xf numFmtId="43" fontId="86" fillId="0" borderId="0" xfId="160" applyFont="1" applyFill="1"/>
    <xf numFmtId="0" fontId="86" fillId="0" borderId="0" xfId="201" applyNumberFormat="1" applyFont="1" applyAlignment="1">
      <alignment horizontal="left"/>
    </xf>
    <xf numFmtId="164" fontId="86" fillId="0" borderId="0" xfId="309" applyNumberFormat="1" applyFont="1"/>
    <xf numFmtId="164" fontId="86" fillId="0" borderId="0" xfId="160" applyNumberFormat="1" applyFont="1" applyFill="1" applyBorder="1"/>
    <xf numFmtId="0" fontId="86" fillId="0" borderId="0" xfId="309" applyFont="1" applyFill="1" applyAlignment="1">
      <alignment horizontal="center"/>
    </xf>
    <xf numFmtId="43" fontId="86" fillId="0" borderId="0" xfId="160" applyFont="1"/>
    <xf numFmtId="164" fontId="86" fillId="0" borderId="23" xfId="160" applyNumberFormat="1" applyFont="1" applyFill="1" applyBorder="1"/>
    <xf numFmtId="0" fontId="86" fillId="0" borderId="0" xfId="201" applyNumberFormat="1" applyFont="1" applyAlignment="1">
      <alignment horizontal="left" indent="1"/>
    </xf>
    <xf numFmtId="0" fontId="86" fillId="0" borderId="0" xfId="201" applyNumberFormat="1" applyFont="1" applyFill="1" applyAlignment="1"/>
    <xf numFmtId="43" fontId="86" fillId="0" borderId="0" xfId="160" applyFont="1" applyBorder="1"/>
    <xf numFmtId="0" fontId="86" fillId="0" borderId="0" xfId="160" applyNumberFormat="1" applyFont="1" applyFill="1" applyAlignment="1">
      <alignment horizontal="center"/>
    </xf>
    <xf numFmtId="0" fontId="86" fillId="0" borderId="0" xfId="309" applyFont="1" applyAlignment="1">
      <alignment horizontal="left"/>
    </xf>
    <xf numFmtId="49" fontId="86" fillId="0" borderId="0" xfId="309" quotePrefix="1" applyNumberFormat="1" applyFont="1" applyAlignment="1">
      <alignment horizontal="center"/>
    </xf>
    <xf numFmtId="49" fontId="86" fillId="0" borderId="0" xfId="309" applyNumberFormat="1" applyFont="1" applyFill="1" applyAlignment="1">
      <alignment horizontal="center"/>
    </xf>
    <xf numFmtId="1" fontId="86" fillId="0" borderId="0" xfId="309" quotePrefix="1" applyNumberFormat="1" applyFont="1" applyAlignment="1">
      <alignment horizontal="center"/>
    </xf>
    <xf numFmtId="37" fontId="86" fillId="0" borderId="0" xfId="309" applyNumberFormat="1" applyFont="1" applyFill="1" applyAlignment="1">
      <alignment horizontal="right" vertical="center" wrapText="1"/>
    </xf>
    <xf numFmtId="0" fontId="86" fillId="0" borderId="0" xfId="309" applyFont="1" applyAlignment="1">
      <alignment horizontal="center" vertical="center"/>
    </xf>
    <xf numFmtId="164" fontId="86" fillId="0" borderId="18" xfId="160" applyNumberFormat="1" applyFont="1" applyFill="1" applyBorder="1" applyAlignment="1">
      <alignment vertical="center"/>
    </xf>
    <xf numFmtId="164" fontId="86" fillId="0" borderId="0" xfId="160" applyNumberFormat="1" applyFont="1" applyFill="1" applyAlignment="1">
      <alignment vertical="center"/>
    </xf>
    <xf numFmtId="0" fontId="86" fillId="0" borderId="0" xfId="309" applyFont="1" applyAlignment="1">
      <alignment vertical="center"/>
    </xf>
    <xf numFmtId="49" fontId="88" fillId="0" borderId="0" xfId="309" applyNumberFormat="1" applyFont="1" applyAlignment="1">
      <alignment vertical="center"/>
    </xf>
    <xf numFmtId="0" fontId="88" fillId="0" borderId="0" xfId="309" applyFont="1" applyAlignment="1">
      <alignment vertical="center"/>
    </xf>
    <xf numFmtId="164" fontId="86" fillId="0" borderId="0" xfId="160" applyNumberFormat="1" applyFont="1" applyFill="1" applyBorder="1" applyAlignment="1">
      <alignment vertical="center"/>
    </xf>
    <xf numFmtId="164" fontId="86" fillId="0" borderId="0" xfId="160" applyNumberFormat="1" applyFont="1" applyBorder="1" applyAlignment="1">
      <alignment vertical="center"/>
    </xf>
    <xf numFmtId="49" fontId="88" fillId="0" borderId="0" xfId="309" applyNumberFormat="1" applyFont="1"/>
    <xf numFmtId="164" fontId="86" fillId="0" borderId="0" xfId="309" applyNumberFormat="1" applyFont="1" applyFill="1"/>
    <xf numFmtId="43" fontId="86" fillId="0" borderId="0" xfId="160" applyFont="1" applyFill="1" applyBorder="1"/>
    <xf numFmtId="0" fontId="29" fillId="0" borderId="0" xfId="0" applyFont="1" applyAlignment="1">
      <alignment vertical="top" wrapText="1"/>
    </xf>
    <xf numFmtId="0" fontId="29" fillId="0" borderId="0" xfId="0" applyFont="1" applyAlignment="1">
      <alignment vertical="top"/>
    </xf>
    <xf numFmtId="0" fontId="88" fillId="0" borderId="0" xfId="309" quotePrefix="1" applyFont="1" applyFill="1" applyAlignment="1">
      <alignment horizontal="center"/>
    </xf>
    <xf numFmtId="0" fontId="0" fillId="0" borderId="0" xfId="0" applyFill="1" applyAlignment="1">
      <alignment vertical="top"/>
    </xf>
    <xf numFmtId="0" fontId="29" fillId="0" borderId="0" xfId="0" applyFont="1" applyFill="1" applyAlignment="1">
      <alignment vertical="top"/>
    </xf>
    <xf numFmtId="0" fontId="23" fillId="0" borderId="0" xfId="0" applyFont="1" applyAlignment="1"/>
    <xf numFmtId="0" fontId="8" fillId="0" borderId="0" xfId="0" applyFont="1" applyAlignment="1">
      <alignment horizontal="center" vertical="top" wrapText="1"/>
    </xf>
    <xf numFmtId="164" fontId="8" fillId="0" borderId="0" xfId="160" applyNumberFormat="1" applyFont="1" applyFill="1" applyAlignment="1">
      <alignment horizontal="left" indent="1"/>
    </xf>
    <xf numFmtId="0" fontId="8" fillId="0" borderId="0" xfId="309" applyFont="1" applyBorder="1"/>
    <xf numFmtId="0" fontId="25" fillId="0" borderId="0" xfId="160" applyNumberFormat="1" applyFont="1" applyFill="1" applyAlignment="1">
      <alignment horizontal="left"/>
    </xf>
    <xf numFmtId="0" fontId="23" fillId="0" borderId="0" xfId="0" applyFont="1" applyFill="1" applyBorder="1"/>
    <xf numFmtId="0" fontId="25" fillId="0" borderId="0" xfId="309" applyFont="1" applyFill="1" applyAlignment="1">
      <alignment horizontal="left" vertical="top"/>
    </xf>
    <xf numFmtId="17" fontId="23" fillId="0" borderId="0" xfId="0" quotePrefix="1" applyNumberFormat="1" applyFont="1" applyFill="1" applyBorder="1" applyAlignment="1">
      <alignment horizontal="center" wrapText="1"/>
    </xf>
    <xf numFmtId="49" fontId="23" fillId="0" borderId="0" xfId="0" applyNumberFormat="1" applyFont="1" applyFill="1" applyBorder="1" applyAlignment="1">
      <alignment horizontal="center" vertical="top"/>
    </xf>
    <xf numFmtId="49" fontId="23" fillId="0" borderId="0" xfId="0" applyNumberFormat="1" applyFont="1" applyFill="1" applyAlignment="1">
      <alignment horizontal="center" vertical="top"/>
    </xf>
    <xf numFmtId="0" fontId="23" fillId="0" borderId="0" xfId="309" applyNumberFormat="1" applyFont="1" applyFill="1" applyAlignment="1">
      <alignment horizontal="center" vertical="top"/>
    </xf>
    <xf numFmtId="0" fontId="0" fillId="0" borderId="0" xfId="0" applyAlignment="1">
      <alignment horizontal="right"/>
    </xf>
    <xf numFmtId="0" fontId="29" fillId="0" borderId="0" xfId="0" applyFont="1" applyFill="1" applyAlignment="1">
      <alignment horizontal="justify" vertical="top"/>
    </xf>
    <xf numFmtId="0" fontId="26" fillId="0" borderId="0" xfId="309" applyFont="1" applyFill="1" applyAlignment="1">
      <alignment horizontal="centerContinuous"/>
    </xf>
    <xf numFmtId="0" fontId="23" fillId="0" borderId="0" xfId="0" applyFont="1" applyAlignment="1">
      <alignment horizontal="centerContinuous"/>
    </xf>
    <xf numFmtId="0" fontId="23" fillId="0" borderId="0" xfId="309" applyFont="1" applyFill="1" applyBorder="1" applyAlignment="1">
      <alignment horizontal="centerContinuous"/>
    </xf>
    <xf numFmtId="164" fontId="29" fillId="0" borderId="0" xfId="0" applyNumberFormat="1" applyFont="1" applyAlignment="1">
      <alignment vertical="top" wrapText="1"/>
    </xf>
    <xf numFmtId="187" fontId="25" fillId="0" borderId="0" xfId="309" applyNumberFormat="1" applyFont="1" applyFill="1" applyAlignment="1">
      <alignment vertical="top"/>
    </xf>
    <xf numFmtId="1" fontId="23" fillId="0" borderId="0" xfId="160" applyNumberFormat="1" applyFont="1" applyFill="1" applyAlignment="1">
      <alignment horizontal="left" vertical="top"/>
    </xf>
    <xf numFmtId="49" fontId="23" fillId="0" borderId="0" xfId="0" applyNumberFormat="1" applyFont="1" applyFill="1" applyAlignment="1" applyProtection="1">
      <alignment horizontal="left"/>
    </xf>
    <xf numFmtId="0" fontId="29" fillId="33" borderId="0" xfId="0" applyFont="1" applyFill="1"/>
    <xf numFmtId="164" fontId="29" fillId="33" borderId="0" xfId="0" applyNumberFormat="1" applyFont="1" applyFill="1"/>
    <xf numFmtId="164" fontId="29" fillId="0" borderId="0" xfId="160" applyNumberFormat="1" applyFont="1"/>
    <xf numFmtId="164" fontId="29" fillId="0" borderId="0" xfId="0" applyNumberFormat="1" applyFont="1"/>
    <xf numFmtId="164" fontId="29" fillId="0" borderId="0" xfId="0" applyNumberFormat="1" applyFont="1" applyFill="1"/>
    <xf numFmtId="164" fontId="8" fillId="0" borderId="18" xfId="160" applyNumberFormat="1" applyFont="1" applyBorder="1"/>
    <xf numFmtId="164" fontId="0" fillId="0" borderId="0" xfId="0" applyNumberFormat="1"/>
    <xf numFmtId="0" fontId="78" fillId="0" borderId="0" xfId="309" quotePrefix="1" applyFont="1" applyFill="1" applyAlignment="1"/>
    <xf numFmtId="0" fontId="78" fillId="0" borderId="32" xfId="309" quotePrefix="1" applyFont="1" applyFill="1" applyBorder="1" applyAlignment="1"/>
    <xf numFmtId="0" fontId="78" fillId="0" borderId="7" xfId="309" quotePrefix="1" applyFont="1" applyFill="1" applyBorder="1" applyAlignment="1"/>
    <xf numFmtId="0" fontId="78" fillId="0" borderId="33" xfId="309" quotePrefix="1" applyFont="1" applyFill="1" applyBorder="1" applyAlignment="1"/>
    <xf numFmtId="0" fontId="25" fillId="0" borderId="0" xfId="309" applyFont="1" applyFill="1" applyAlignment="1">
      <alignment horizontal="center"/>
    </xf>
    <xf numFmtId="175" fontId="23" fillId="0" borderId="1" xfId="160" applyNumberFormat="1" applyFont="1" applyFill="1" applyBorder="1" applyAlignment="1">
      <alignment horizontal="center" wrapText="1"/>
    </xf>
    <xf numFmtId="164" fontId="23" fillId="0" borderId="1" xfId="160" applyNumberFormat="1" applyFont="1" applyFill="1" applyBorder="1" applyAlignment="1">
      <alignment horizontal="center" vertical="center"/>
    </xf>
    <xf numFmtId="0" fontId="0" fillId="34" borderId="0" xfId="0" applyFill="1" applyAlignment="1">
      <alignment horizontal="center"/>
    </xf>
    <xf numFmtId="0" fontId="0" fillId="34" borderId="0" xfId="0" applyFill="1"/>
    <xf numFmtId="164" fontId="0" fillId="34" borderId="0" xfId="160" applyNumberFormat="1" applyFont="1" applyFill="1"/>
    <xf numFmtId="0" fontId="0" fillId="34" borderId="0" xfId="0" applyFill="1" applyAlignment="1">
      <alignment horizontal="right"/>
    </xf>
    <xf numFmtId="0" fontId="20" fillId="34" borderId="0" xfId="0" applyFont="1" applyFill="1" applyAlignment="1">
      <alignment horizontal="right"/>
    </xf>
    <xf numFmtId="0" fontId="0" fillId="0" borderId="0" xfId="0" applyAlignment="1">
      <alignment horizontal="left"/>
    </xf>
    <xf numFmtId="0" fontId="25" fillId="0" borderId="0" xfId="309" applyFont="1" applyFill="1" applyAlignment="1">
      <alignment horizontal="left"/>
    </xf>
    <xf numFmtId="49" fontId="25" fillId="0" borderId="0" xfId="309" quotePrefix="1" applyNumberFormat="1" applyFont="1" applyFill="1" applyAlignment="1">
      <alignment horizontal="center"/>
    </xf>
    <xf numFmtId="0" fontId="18" fillId="0" borderId="0" xfId="0" applyFont="1"/>
    <xf numFmtId="164" fontId="86" fillId="0" borderId="21" xfId="160" applyNumberFormat="1" applyFont="1" applyFill="1" applyBorder="1"/>
    <xf numFmtId="0" fontId="23" fillId="0" borderId="0" xfId="385" applyNumberFormat="1" applyFont="1" applyFill="1" applyAlignment="1">
      <alignment vertical="center"/>
    </xf>
    <xf numFmtId="0" fontId="90" fillId="0" borderId="0" xfId="386" applyFont="1" applyFill="1" applyAlignment="1"/>
    <xf numFmtId="0" fontId="23" fillId="0" borderId="0" xfId="386" applyFont="1" applyFill="1" applyAlignment="1"/>
    <xf numFmtId="0" fontId="25" fillId="0" borderId="0" xfId="386" applyFont="1"/>
    <xf numFmtId="0" fontId="0" fillId="0" borderId="0" xfId="265" applyFont="1" applyAlignment="1"/>
    <xf numFmtId="164" fontId="91" fillId="0" borderId="0" xfId="386" applyNumberFormat="1" applyFont="1"/>
    <xf numFmtId="0" fontId="23" fillId="0" borderId="23" xfId="386" applyFont="1" applyFill="1" applyBorder="1" applyAlignment="1"/>
    <xf numFmtId="0" fontId="23" fillId="0" borderId="23" xfId="386" applyFont="1" applyBorder="1"/>
    <xf numFmtId="0" fontId="23" fillId="0" borderId="0" xfId="386" applyFont="1" applyFill="1" applyBorder="1" applyAlignment="1"/>
    <xf numFmtId="0" fontId="23" fillId="0" borderId="0" xfId="386" applyFont="1" applyBorder="1"/>
    <xf numFmtId="0" fontId="92" fillId="0" borderId="0" xfId="385" applyFont="1" applyFill="1" applyAlignment="1"/>
    <xf numFmtId="0" fontId="92" fillId="0" borderId="0" xfId="385" applyFont="1" applyFill="1" applyAlignment="1">
      <alignment horizontal="center" vertical="center" wrapText="1"/>
    </xf>
    <xf numFmtId="0" fontId="78" fillId="0" borderId="2" xfId="265" quotePrefix="1" applyFont="1" applyBorder="1" applyAlignment="1">
      <alignment vertical="top"/>
    </xf>
    <xf numFmtId="0" fontId="78" fillId="0" borderId="2" xfId="160" applyNumberFormat="1" applyFont="1" applyBorder="1" applyAlignment="1">
      <alignment horizontal="center"/>
    </xf>
    <xf numFmtId="0" fontId="78" fillId="0" borderId="0" xfId="265" quotePrefix="1" applyFont="1" applyBorder="1" applyAlignment="1">
      <alignment vertical="top"/>
    </xf>
    <xf numFmtId="0" fontId="93" fillId="0" borderId="0" xfId="385" applyFont="1" applyFill="1"/>
    <xf numFmtId="0" fontId="78" fillId="0" borderId="0" xfId="265" applyFont="1" applyBorder="1" applyAlignment="1">
      <alignment horizontal="center" vertical="center"/>
    </xf>
    <xf numFmtId="0" fontId="8" fillId="0" borderId="0" xfId="265" applyFont="1" applyBorder="1" applyAlignment="1">
      <alignment horizontal="center" vertical="center" wrapText="1"/>
    </xf>
    <xf numFmtId="0" fontId="78" fillId="0" borderId="0" xfId="160" applyNumberFormat="1" applyFont="1" applyBorder="1" applyAlignment="1">
      <alignment horizontal="center" vertical="center"/>
    </xf>
    <xf numFmtId="0" fontId="8" fillId="0" borderId="0" xfId="265" applyFont="1" applyBorder="1" applyAlignment="1">
      <alignment horizontal="center" vertical="top" wrapText="1"/>
    </xf>
    <xf numFmtId="0" fontId="78" fillId="0" borderId="0" xfId="386" applyFont="1" applyFill="1"/>
    <xf numFmtId="0" fontId="8" fillId="0" borderId="0" xfId="386" applyFont="1" applyFill="1"/>
    <xf numFmtId="0" fontId="78" fillId="0" borderId="0" xfId="311" applyFont="1" applyFill="1" applyAlignment="1">
      <alignment horizontal="left" vertical="top"/>
    </xf>
    <xf numFmtId="0" fontId="78" fillId="0" borderId="0" xfId="311" applyFont="1" applyFill="1" applyAlignment="1">
      <alignment horizontal="left" vertical="top" indent="1"/>
    </xf>
    <xf numFmtId="0" fontId="8" fillId="0" borderId="0" xfId="311" applyFont="1" applyFill="1" applyAlignment="1">
      <alignment horizontal="left" vertical="top" indent="1"/>
    </xf>
    <xf numFmtId="0" fontId="8" fillId="0" borderId="0" xfId="311" applyFont="1" applyFill="1" applyAlignment="1">
      <alignment horizontal="left" vertical="top"/>
    </xf>
    <xf numFmtId="0" fontId="25" fillId="0" borderId="0" xfId="387" applyFont="1" applyFill="1" applyAlignment="1">
      <alignment horizontal="left" vertical="top" indent="1"/>
    </xf>
    <xf numFmtId="0" fontId="29" fillId="0" borderId="0" xfId="265" applyFont="1" applyAlignment="1"/>
    <xf numFmtId="0" fontId="25" fillId="0" borderId="0" xfId="309" applyFont="1" applyFill="1" applyAlignment="1">
      <alignment horizontal="center"/>
    </xf>
    <xf numFmtId="0" fontId="25" fillId="0" borderId="0" xfId="201" applyNumberFormat="1" applyFont="1" applyFill="1" applyAlignment="1"/>
    <xf numFmtId="164" fontId="23" fillId="0" borderId="0" xfId="160" applyNumberFormat="1" applyFont="1" applyFill="1" applyAlignment="1">
      <alignment horizontal="right"/>
    </xf>
    <xf numFmtId="164" fontId="23" fillId="0" borderId="18" xfId="160" applyNumberFormat="1" applyFont="1" applyFill="1" applyBorder="1" applyAlignment="1" applyProtection="1">
      <alignment horizontal="right"/>
    </xf>
    <xf numFmtId="0" fontId="23" fillId="0" borderId="1" xfId="309" applyFont="1" applyBorder="1" applyAlignment="1">
      <alignment horizontal="center" vertical="center" wrapText="1"/>
    </xf>
    <xf numFmtId="0" fontId="85" fillId="0" borderId="23" xfId="0" applyNumberFormat="1" applyFont="1" applyBorder="1" applyAlignment="1">
      <alignment horizontal="center" vertical="center" wrapText="1"/>
    </xf>
    <xf numFmtId="0" fontId="8" fillId="0" borderId="0" xfId="309" applyFont="1" applyFill="1" applyAlignment="1">
      <alignment vertical="top"/>
    </xf>
    <xf numFmtId="0" fontId="85" fillId="0" borderId="0" xfId="0" applyFont="1"/>
    <xf numFmtId="0" fontId="25" fillId="0" borderId="0" xfId="309" applyNumberFormat="1" applyFont="1" applyFill="1" applyAlignment="1">
      <alignment horizontal="justify" vertical="top"/>
    </xf>
    <xf numFmtId="0" fontId="23" fillId="0" borderId="0" xfId="160" applyNumberFormat="1" applyFont="1" applyFill="1" applyAlignment="1">
      <alignment horizontal="left" vertical="top"/>
    </xf>
    <xf numFmtId="0" fontId="25" fillId="0" borderId="0" xfId="309" applyNumberFormat="1" applyFont="1" applyFill="1" applyAlignment="1">
      <alignment vertical="center"/>
    </xf>
    <xf numFmtId="37" fontId="25" fillId="0" borderId="22" xfId="309" applyNumberFormat="1" applyFont="1" applyFill="1" applyBorder="1" applyAlignment="1">
      <alignment horizontal="right" vertical="center" wrapText="1"/>
    </xf>
    <xf numFmtId="37" fontId="25" fillId="0" borderId="0" xfId="309" applyNumberFormat="1" applyFont="1" applyFill="1" applyBorder="1" applyAlignment="1">
      <alignment horizontal="right" vertical="center" wrapText="1"/>
    </xf>
    <xf numFmtId="37" fontId="25" fillId="0" borderId="0" xfId="309" applyNumberFormat="1" applyFont="1" applyFill="1" applyAlignment="1">
      <alignment horizontal="right" vertical="center" wrapText="1"/>
    </xf>
    <xf numFmtId="49" fontId="25" fillId="0" borderId="0" xfId="309" applyNumberFormat="1" applyFont="1" applyFill="1" applyAlignment="1">
      <alignment vertical="center"/>
    </xf>
    <xf numFmtId="0" fontId="25" fillId="0" borderId="0" xfId="309" applyNumberFormat="1" applyFont="1" applyFill="1" applyAlignment="1">
      <alignment vertical="center" wrapText="1"/>
    </xf>
    <xf numFmtId="0" fontId="25" fillId="0" borderId="0" xfId="309" applyNumberFormat="1" applyFont="1" applyFill="1" applyAlignment="1">
      <alignment horizontal="justify" vertical="center" wrapText="1"/>
    </xf>
    <xf numFmtId="174" fontId="25" fillId="0" borderId="22" xfId="309" applyNumberFormat="1" applyFont="1" applyFill="1" applyBorder="1" applyAlignment="1">
      <alignment horizontal="right" vertical="center" wrapText="1"/>
    </xf>
    <xf numFmtId="0" fontId="8" fillId="0" borderId="0" xfId="309" applyFont="1" applyAlignment="1">
      <alignment vertical="top"/>
    </xf>
    <xf numFmtId="1" fontId="86" fillId="0" borderId="0" xfId="309" applyNumberFormat="1" applyFont="1" applyFill="1" applyAlignment="1">
      <alignment horizontal="center"/>
    </xf>
    <xf numFmtId="1" fontId="86" fillId="0" borderId="0" xfId="160" applyNumberFormat="1" applyFont="1" applyFill="1" applyAlignment="1">
      <alignment horizontal="center"/>
    </xf>
    <xf numFmtId="0" fontId="23" fillId="0" borderId="0" xfId="311" applyNumberFormat="1" applyFont="1" applyFill="1" applyAlignment="1">
      <alignment horizontal="left" vertical="center"/>
    </xf>
    <xf numFmtId="164" fontId="86" fillId="0" borderId="19" xfId="160" applyNumberFormat="1" applyFont="1" applyFill="1" applyBorder="1"/>
    <xf numFmtId="164" fontId="86" fillId="0" borderId="20" xfId="160" applyNumberFormat="1" applyFont="1" applyFill="1" applyBorder="1"/>
    <xf numFmtId="164" fontId="86" fillId="0" borderId="0" xfId="160" applyNumberFormat="1" applyFont="1" applyFill="1" applyBorder="1"/>
    <xf numFmtId="164" fontId="86" fillId="0" borderId="0" xfId="160" applyNumberFormat="1" applyFont="1" applyFill="1"/>
    <xf numFmtId="0" fontId="98" fillId="0" borderId="0" xfId="781" applyFont="1"/>
    <xf numFmtId="37" fontId="25" fillId="35" borderId="0" xfId="0" applyNumberFormat="1" applyFont="1" applyFill="1" applyProtection="1"/>
    <xf numFmtId="0" fontId="0" fillId="35" borderId="0" xfId="0" applyFill="1"/>
    <xf numFmtId="0" fontId="29" fillId="35" borderId="0" xfId="0" applyFont="1" applyFill="1"/>
    <xf numFmtId="164" fontId="23" fillId="0" borderId="0" xfId="160" applyNumberFormat="1" applyFont="1" applyFill="1" applyAlignment="1">
      <alignment horizontal="center"/>
    </xf>
    <xf numFmtId="0" fontId="25" fillId="0" borderId="0" xfId="309" applyFont="1" applyFill="1" applyAlignment="1">
      <alignment horizontal="center"/>
    </xf>
    <xf numFmtId="0" fontId="78" fillId="0" borderId="0" xfId="309" quotePrefix="1" applyFont="1" applyFill="1" applyAlignment="1">
      <alignment horizontal="center"/>
    </xf>
    <xf numFmtId="0" fontId="23" fillId="0" borderId="0" xfId="309" applyFont="1" applyFill="1" applyAlignment="1">
      <alignment horizontal="center"/>
    </xf>
    <xf numFmtId="164" fontId="0" fillId="0" borderId="0" xfId="160" applyNumberFormat="1" applyFont="1"/>
    <xf numFmtId="0" fontId="25" fillId="0" borderId="0" xfId="0" applyFont="1" applyAlignment="1">
      <alignment horizontal="left" indent="1"/>
    </xf>
    <xf numFmtId="164" fontId="25" fillId="0" borderId="18" xfId="160" applyNumberFormat="1" applyFont="1" applyFill="1" applyBorder="1" applyAlignment="1" applyProtection="1">
      <alignment horizontal="right"/>
    </xf>
    <xf numFmtId="0" fontId="23" fillId="0" borderId="0" xfId="309" applyFont="1" applyFill="1" applyBorder="1"/>
    <xf numFmtId="0" fontId="23" fillId="0" borderId="0" xfId="309" quotePrefix="1" applyFont="1" applyFill="1" applyAlignment="1">
      <alignment horizontal="left"/>
    </xf>
    <xf numFmtId="0" fontId="25" fillId="0" borderId="0" xfId="309" quotePrefix="1" applyFont="1" applyAlignment="1">
      <alignment horizontal="left" indent="2"/>
    </xf>
    <xf numFmtId="43" fontId="0" fillId="0" borderId="0" xfId="160" applyFont="1"/>
    <xf numFmtId="164" fontId="94" fillId="0" borderId="0" xfId="160" applyNumberFormat="1" applyFont="1"/>
    <xf numFmtId="43" fontId="94" fillId="0" borderId="0" xfId="160" applyFont="1"/>
    <xf numFmtId="0" fontId="94" fillId="0" borderId="0" xfId="0" applyFont="1"/>
    <xf numFmtId="49" fontId="94" fillId="0" borderId="0" xfId="160" applyNumberFormat="1" applyFont="1"/>
    <xf numFmtId="49" fontId="0" fillId="0" borderId="0" xfId="0" applyNumberFormat="1"/>
    <xf numFmtId="164" fontId="88" fillId="0" borderId="0" xfId="160" quotePrefix="1" applyNumberFormat="1" applyFont="1" applyFill="1" applyAlignment="1">
      <alignment horizontal="center"/>
    </xf>
    <xf numFmtId="0" fontId="88" fillId="0" borderId="0" xfId="0" applyFont="1" applyAlignment="1">
      <alignment horizontal="center"/>
    </xf>
    <xf numFmtId="0" fontId="25" fillId="0" borderId="0" xfId="387" applyFont="1" applyFill="1"/>
    <xf numFmtId="0" fontId="25" fillId="0" borderId="0" xfId="387" applyFont="1" applyFill="1" applyAlignment="1">
      <alignment horizontal="justify" vertical="top" wrapText="1"/>
    </xf>
    <xf numFmtId="0" fontId="23" fillId="0" borderId="0" xfId="387" applyFont="1" applyFill="1"/>
    <xf numFmtId="164" fontId="25" fillId="0" borderId="18" xfId="307" applyNumberFormat="1" applyFont="1" applyFill="1" applyBorder="1" applyAlignment="1">
      <alignment horizontal="centerContinuous" vertical="top"/>
    </xf>
    <xf numFmtId="0" fontId="25" fillId="0" borderId="0" xfId="813" applyFont="1" applyFill="1" applyAlignment="1"/>
    <xf numFmtId="0" fontId="0" fillId="0" borderId="0" xfId="0"/>
    <xf numFmtId="0" fontId="23" fillId="0" borderId="0" xfId="309" applyFont="1" applyFill="1"/>
    <xf numFmtId="0" fontId="25" fillId="0" borderId="0" xfId="309" applyNumberFormat="1" applyFont="1" applyAlignment="1">
      <alignment horizontal="left" vertical="top"/>
    </xf>
    <xf numFmtId="0" fontId="23" fillId="0" borderId="0" xfId="160" applyNumberFormat="1" applyFont="1" applyAlignment="1">
      <alignment horizontal="center"/>
    </xf>
    <xf numFmtId="0" fontId="23" fillId="0" borderId="0" xfId="309" applyNumberFormat="1" applyFont="1" applyAlignment="1">
      <alignment horizontal="left" vertical="top"/>
    </xf>
    <xf numFmtId="0" fontId="25" fillId="0" borderId="0" xfId="309" applyFont="1" applyAlignment="1">
      <alignment vertical="top"/>
    </xf>
    <xf numFmtId="0" fontId="25" fillId="0" borderId="0" xfId="0" applyFont="1"/>
    <xf numFmtId="1" fontId="23" fillId="0" borderId="0" xfId="160" applyNumberFormat="1" applyFont="1" applyFill="1" applyAlignment="1">
      <alignment horizontal="left"/>
    </xf>
    <xf numFmtId="187" fontId="25" fillId="0" borderId="0" xfId="309" applyNumberFormat="1" applyFont="1" applyFill="1" applyAlignment="1">
      <alignment horizontal="justify" vertical="top"/>
    </xf>
    <xf numFmtId="0" fontId="25" fillId="0" borderId="0" xfId="0" applyFont="1" applyFill="1" applyAlignment="1">
      <alignment horizontal="left" vertical="top"/>
    </xf>
    <xf numFmtId="187" fontId="25" fillId="0" borderId="0" xfId="0" applyNumberFormat="1" applyFont="1"/>
    <xf numFmtId="0" fontId="25" fillId="0" borderId="0" xfId="309" applyNumberFormat="1" applyFont="1" applyFill="1" applyAlignment="1">
      <alignment horizontal="centerContinuous" vertical="top"/>
    </xf>
    <xf numFmtId="0" fontId="25" fillId="0" borderId="0" xfId="0" applyNumberFormat="1" applyFont="1" applyFill="1" applyAlignment="1">
      <alignment horizontal="centerContinuous" vertical="top"/>
    </xf>
    <xf numFmtId="0" fontId="23" fillId="0" borderId="0" xfId="309" applyFont="1" applyAlignment="1">
      <alignment horizontal="center"/>
    </xf>
    <xf numFmtId="0" fontId="25" fillId="0" borderId="0" xfId="0" applyFont="1" applyFill="1" applyAlignment="1">
      <alignment horizontal="justify" vertical="top" wrapText="1"/>
    </xf>
    <xf numFmtId="0" fontId="23" fillId="0" borderId="0" xfId="309" quotePrefix="1" applyFont="1" applyAlignment="1">
      <alignment horizontal="center"/>
    </xf>
    <xf numFmtId="0" fontId="25" fillId="0" borderId="0" xfId="0" applyFont="1" applyAlignment="1">
      <alignment horizontal="center"/>
    </xf>
    <xf numFmtId="164" fontId="25" fillId="0" borderId="0" xfId="160" applyNumberFormat="1" applyFont="1" applyAlignment="1">
      <alignment vertical="top"/>
    </xf>
    <xf numFmtId="164" fontId="25" fillId="0" borderId="0" xfId="160" applyNumberFormat="1" applyFont="1" applyBorder="1" applyAlignment="1">
      <alignment vertical="top"/>
    </xf>
    <xf numFmtId="164" fontId="25" fillId="0" borderId="18" xfId="160" applyNumberFormat="1" applyFont="1" applyFill="1" applyBorder="1" applyAlignment="1">
      <alignment horizontal="centerContinuous" vertical="top"/>
    </xf>
    <xf numFmtId="164" fontId="21" fillId="0" borderId="0" xfId="160" applyNumberFormat="1" applyFont="1" applyFill="1" applyAlignment="1">
      <alignment vertical="top"/>
    </xf>
    <xf numFmtId="197" fontId="23" fillId="0" borderId="0" xfId="160" applyNumberFormat="1" applyFont="1" applyFill="1" applyAlignment="1">
      <alignment horizontal="left"/>
    </xf>
    <xf numFmtId="43" fontId="88" fillId="0" borderId="22" xfId="160" applyFont="1" applyFill="1" applyBorder="1"/>
    <xf numFmtId="0" fontId="78" fillId="0" borderId="0" xfId="309" quotePrefix="1" applyFont="1" applyFill="1" applyAlignment="1">
      <alignment horizontal="center"/>
    </xf>
    <xf numFmtId="0" fontId="78" fillId="0" borderId="0" xfId="0" quotePrefix="1" applyFont="1" applyBorder="1" applyAlignment="1">
      <alignment horizontal="center" vertical="top"/>
    </xf>
    <xf numFmtId="0" fontId="25" fillId="0" borderId="0" xfId="309" applyFont="1" applyFill="1" applyAlignment="1">
      <alignment horizontal="justify" vertical="top"/>
    </xf>
    <xf numFmtId="0" fontId="0" fillId="0" borderId="0" xfId="0" applyAlignment="1">
      <alignment wrapText="1"/>
    </xf>
    <xf numFmtId="0" fontId="23" fillId="0" borderId="0" xfId="0" applyFont="1" applyFill="1" applyAlignment="1">
      <alignment horizontal="left" vertical="top"/>
    </xf>
    <xf numFmtId="0" fontId="23" fillId="0" borderId="0" xfId="0" applyNumberFormat="1" applyFont="1" applyFill="1" applyAlignment="1">
      <alignment vertical="top"/>
    </xf>
    <xf numFmtId="0" fontId="25" fillId="0" borderId="0" xfId="309" applyFont="1" applyFill="1" applyBorder="1" applyAlignment="1">
      <alignment vertical="top"/>
    </xf>
    <xf numFmtId="0" fontId="23" fillId="0" borderId="0" xfId="0" applyFont="1" applyFill="1" applyAlignment="1"/>
    <xf numFmtId="0" fontId="25" fillId="0" borderId="0" xfId="0" applyFont="1" applyFill="1" applyAlignment="1"/>
    <xf numFmtId="0" fontId="23" fillId="0" borderId="0" xfId="0" quotePrefix="1" applyFont="1" applyFill="1" applyAlignment="1">
      <alignment horizontal="left" vertical="top"/>
    </xf>
    <xf numFmtId="0" fontId="25" fillId="0" borderId="0" xfId="0" applyFont="1" applyAlignment="1"/>
    <xf numFmtId="0" fontId="25" fillId="0" borderId="0" xfId="0" applyFont="1" applyBorder="1" applyAlignment="1">
      <alignment vertical="top"/>
    </xf>
    <xf numFmtId="0" fontId="23" fillId="0" borderId="0" xfId="309" quotePrefix="1" applyFont="1" applyFill="1" applyBorder="1" applyAlignment="1">
      <alignment horizontal="center"/>
    </xf>
    <xf numFmtId="199" fontId="23" fillId="0" borderId="0" xfId="160" applyNumberFormat="1" applyFont="1" applyFill="1" applyAlignment="1">
      <alignment horizontal="left"/>
    </xf>
    <xf numFmtId="0" fontId="25" fillId="0" borderId="0" xfId="0" applyNumberFormat="1" applyFont="1" applyAlignment="1"/>
    <xf numFmtId="1" fontId="23" fillId="0" borderId="0" xfId="830" applyNumberFormat="1" applyFont="1" applyFill="1" applyAlignment="1">
      <alignment horizontal="left" vertical="top"/>
    </xf>
    <xf numFmtId="0" fontId="23" fillId="0" borderId="0" xfId="830" applyNumberFormat="1" applyFont="1" applyFill="1" applyAlignment="1">
      <alignment horizontal="left" vertical="top"/>
    </xf>
    <xf numFmtId="49" fontId="25" fillId="0" borderId="0" xfId="309" applyNumberFormat="1" applyFont="1" applyFill="1" applyAlignment="1">
      <alignment horizontal="left" vertical="top"/>
    </xf>
    <xf numFmtId="9" fontId="25" fillId="0" borderId="0" xfId="160" applyNumberFormat="1" applyFont="1" applyFill="1" applyBorder="1" applyAlignment="1">
      <alignment horizontal="center" vertical="top"/>
    </xf>
    <xf numFmtId="43" fontId="25" fillId="0" borderId="0" xfId="160" applyNumberFormat="1" applyFont="1" applyFill="1" applyBorder="1" applyAlignment="1">
      <alignment horizontal="left" vertical="top"/>
    </xf>
    <xf numFmtId="1" fontId="86" fillId="0" borderId="0" xfId="309" applyNumberFormat="1" applyFont="1" applyAlignment="1">
      <alignment horizontal="center"/>
    </xf>
    <xf numFmtId="0" fontId="25" fillId="0" borderId="0" xfId="0" applyFont="1" applyFill="1" applyAlignment="1">
      <alignment vertical="top"/>
    </xf>
    <xf numFmtId="0" fontId="23" fillId="0" borderId="0" xfId="309" quotePrefix="1" applyFont="1" applyFill="1" applyAlignment="1">
      <alignment horizontal="center"/>
    </xf>
    <xf numFmtId="164" fontId="23" fillId="0" borderId="0" xfId="160" applyNumberFormat="1" applyFont="1" applyAlignment="1">
      <alignment horizontal="center"/>
    </xf>
    <xf numFmtId="164" fontId="25" fillId="0" borderId="0" xfId="160" applyNumberFormat="1" applyFont="1" applyFill="1" applyAlignment="1">
      <alignment vertical="center"/>
    </xf>
    <xf numFmtId="0" fontId="78" fillId="0" borderId="0" xfId="309" quotePrefix="1" applyFont="1" applyFill="1" applyAlignment="1">
      <alignment horizontal="center"/>
    </xf>
    <xf numFmtId="0" fontId="78" fillId="0" borderId="0" xfId="0" quotePrefix="1" applyFont="1" applyAlignment="1">
      <alignment horizontal="center" vertical="top"/>
    </xf>
    <xf numFmtId="0" fontId="25" fillId="0" borderId="0" xfId="0" applyFont="1" applyFill="1" applyAlignment="1">
      <alignment horizontal="justify" vertical="top"/>
    </xf>
    <xf numFmtId="0" fontId="25" fillId="0" borderId="0" xfId="309" applyNumberFormat="1" applyFont="1" applyFill="1" applyAlignment="1">
      <alignment horizontal="justify" vertical="top"/>
    </xf>
    <xf numFmtId="0" fontId="23" fillId="0" borderId="0" xfId="309" applyFont="1" applyFill="1" applyAlignment="1">
      <alignment horizontal="center"/>
    </xf>
    <xf numFmtId="0" fontId="25" fillId="0" borderId="0" xfId="309" applyNumberFormat="1" applyFont="1" applyAlignment="1">
      <alignment horizontal="justify" vertical="top"/>
    </xf>
    <xf numFmtId="0" fontId="25" fillId="0" borderId="0" xfId="309" applyFont="1" applyFill="1" applyAlignment="1">
      <alignment horizontal="justify" vertical="top"/>
    </xf>
    <xf numFmtId="0" fontId="25" fillId="0" borderId="0" xfId="0" applyFont="1" applyAlignment="1">
      <alignment horizontal="justify" vertical="top" wrapText="1"/>
    </xf>
    <xf numFmtId="0" fontId="23" fillId="0" borderId="0" xfId="310" quotePrefix="1" applyNumberFormat="1" applyFont="1" applyAlignment="1">
      <alignment horizontal="left" vertical="top"/>
    </xf>
    <xf numFmtId="0" fontId="23" fillId="0" borderId="0" xfId="310" applyNumberFormat="1" applyFont="1" applyAlignment="1">
      <alignment vertical="top"/>
    </xf>
    <xf numFmtId="0" fontId="27" fillId="0" borderId="0" xfId="310" applyFont="1" applyAlignment="1">
      <alignment horizontal="center" vertical="top"/>
    </xf>
    <xf numFmtId="0" fontId="25" fillId="0" borderId="0" xfId="310" applyFont="1" applyAlignment="1">
      <alignment vertical="top"/>
    </xf>
    <xf numFmtId="0" fontId="23" fillId="0" borderId="0" xfId="310" applyFont="1" applyAlignment="1">
      <alignment vertical="top"/>
    </xf>
    <xf numFmtId="2" fontId="23" fillId="0" borderId="0" xfId="310" quotePrefix="1" applyNumberFormat="1" applyFont="1" applyAlignment="1">
      <alignment horizontal="left" vertical="top"/>
    </xf>
    <xf numFmtId="0" fontId="25" fillId="0" borderId="0" xfId="310" applyNumberFormat="1" applyFont="1" applyAlignment="1">
      <alignment horizontal="centerContinuous" vertical="top"/>
    </xf>
    <xf numFmtId="0" fontId="25" fillId="0" borderId="0" xfId="0" applyFont="1" applyFill="1" applyAlignment="1" applyProtection="1">
      <alignment vertical="top"/>
    </xf>
    <xf numFmtId="0" fontId="25" fillId="0" borderId="0" xfId="0" applyFont="1" applyAlignment="1" applyProtection="1"/>
    <xf numFmtId="0" fontId="25" fillId="0" borderId="0" xfId="310" applyFont="1" applyFill="1" applyBorder="1" applyAlignment="1">
      <alignment horizontal="justify" vertical="top"/>
    </xf>
    <xf numFmtId="0" fontId="25" fillId="0" borderId="0" xfId="297" applyFont="1" applyFill="1" applyBorder="1" applyAlignment="1"/>
    <xf numFmtId="0" fontId="23" fillId="0" borderId="0" xfId="160" quotePrefix="1" applyNumberFormat="1" applyFont="1" applyFill="1" applyAlignment="1">
      <alignment horizontal="center"/>
    </xf>
    <xf numFmtId="0" fontId="23" fillId="0" borderId="0" xfId="310" applyFont="1" applyFill="1" applyAlignment="1">
      <alignment horizontal="center"/>
    </xf>
    <xf numFmtId="37" fontId="23" fillId="0" borderId="0" xfId="0" applyNumberFormat="1" applyFont="1" applyFill="1" applyAlignment="1">
      <alignment horizontal="left"/>
    </xf>
    <xf numFmtId="0" fontId="23" fillId="0" borderId="0" xfId="0" applyFont="1" applyFill="1" applyAlignment="1">
      <alignment vertical="top" readingOrder="1"/>
    </xf>
    <xf numFmtId="0" fontId="25" fillId="0" borderId="0" xfId="160" applyNumberFormat="1" applyFont="1" applyFill="1" applyAlignment="1">
      <alignment vertical="top"/>
    </xf>
    <xf numFmtId="49" fontId="25" fillId="0" borderId="0" xfId="0" applyNumberFormat="1" applyFont="1" applyAlignment="1">
      <alignment horizontal="center"/>
    </xf>
    <xf numFmtId="0" fontId="23" fillId="0" borderId="0" xfId="0" applyFont="1" applyFill="1" applyAlignment="1">
      <alignment horizontal="justify" vertical="justify" wrapText="1" readingOrder="1"/>
    </xf>
    <xf numFmtId="0" fontId="25" fillId="0" borderId="0" xfId="0" applyFont="1" applyFill="1" applyAlignment="1">
      <alignment vertical="top" readingOrder="1"/>
    </xf>
    <xf numFmtId="0" fontId="25" fillId="0" borderId="0" xfId="0" applyNumberFormat="1" applyFont="1" applyAlignment="1">
      <alignment horizontal="center"/>
    </xf>
    <xf numFmtId="200" fontId="25" fillId="0" borderId="0" xfId="0" applyNumberFormat="1" applyFont="1" applyAlignment="1">
      <alignment horizontal="center"/>
    </xf>
    <xf numFmtId="0" fontId="25" fillId="0" borderId="0" xfId="0" applyFont="1" applyFill="1" applyAlignment="1">
      <alignment horizontal="justify" vertical="justify" wrapText="1" readingOrder="1"/>
    </xf>
    <xf numFmtId="164" fontId="25" fillId="0" borderId="18" xfId="160" applyNumberFormat="1" applyFont="1" applyFill="1" applyBorder="1" applyAlignment="1"/>
    <xf numFmtId="0" fontId="23" fillId="0" borderId="0" xfId="196" applyNumberFormat="1" applyFont="1" applyFill="1" applyAlignment="1"/>
    <xf numFmtId="164" fontId="25" fillId="0" borderId="0" xfId="0" applyNumberFormat="1" applyFont="1" applyFill="1" applyAlignment="1">
      <alignment horizontal="centerContinuous" vertical="top"/>
    </xf>
    <xf numFmtId="49" fontId="25" fillId="0" borderId="0" xfId="0" applyNumberFormat="1" applyFont="1" applyFill="1" applyAlignment="1">
      <alignment horizontal="centerContinuous" vertical="top"/>
    </xf>
    <xf numFmtId="164" fontId="25" fillId="0" borderId="0" xfId="160" applyNumberFormat="1" applyFont="1" applyFill="1" applyBorder="1" applyAlignment="1">
      <alignment horizontal="centerContinuous" vertical="top"/>
    </xf>
    <xf numFmtId="37" fontId="25" fillId="0" borderId="0" xfId="0" applyNumberFormat="1" applyFont="1" applyFill="1" applyAlignment="1">
      <alignment horizontal="centerContinuous" vertical="top"/>
    </xf>
    <xf numFmtId="0" fontId="25" fillId="0" borderId="0" xfId="464" applyNumberFormat="1" applyFont="1" applyFill="1" applyAlignment="1">
      <alignment horizontal="left" vertical="top" wrapText="1"/>
    </xf>
    <xf numFmtId="0" fontId="23" fillId="0" borderId="0" xfId="160" quotePrefix="1" applyNumberFormat="1" applyFont="1" applyFill="1" applyAlignment="1"/>
    <xf numFmtId="0" fontId="0" fillId="0" borderId="0" xfId="0" applyFill="1" applyAlignment="1">
      <alignment wrapText="1"/>
    </xf>
    <xf numFmtId="0" fontId="78" fillId="0" borderId="0" xfId="160" applyNumberFormat="1" applyFont="1" applyFill="1" applyAlignment="1">
      <alignment horizontal="center"/>
    </xf>
    <xf numFmtId="0" fontId="25" fillId="0" borderId="0" xfId="0" applyFont="1" applyFill="1" applyBorder="1" applyAlignment="1">
      <alignment horizontal="center"/>
    </xf>
    <xf numFmtId="0" fontId="25" fillId="0" borderId="0" xfId="0" applyFont="1" applyFill="1" applyAlignment="1">
      <alignment horizontal="center"/>
    </xf>
    <xf numFmtId="0" fontId="25" fillId="0" borderId="0" xfId="0" applyFont="1" applyFill="1" applyAlignment="1">
      <alignment horizontal="center" vertical="top"/>
    </xf>
    <xf numFmtId="0" fontId="25" fillId="0" borderId="0" xfId="831" applyFont="1" applyFill="1" applyAlignment="1">
      <alignment vertical="top"/>
    </xf>
    <xf numFmtId="0" fontId="25" fillId="0" borderId="0" xfId="831" applyFont="1" applyFill="1" applyAlignment="1">
      <alignment horizontal="left"/>
    </xf>
    <xf numFmtId="0" fontId="23" fillId="0" borderId="0" xfId="160" quotePrefix="1" applyNumberFormat="1" applyFont="1" applyFill="1" applyAlignment="1">
      <alignment horizontal="center"/>
    </xf>
    <xf numFmtId="0" fontId="25" fillId="0" borderId="0" xfId="309" applyFont="1" applyFill="1" applyAlignment="1">
      <alignment horizontal="justify" vertical="top"/>
    </xf>
    <xf numFmtId="0" fontId="23" fillId="0" borderId="0" xfId="831" applyNumberFormat="1" applyFont="1" applyFill="1" applyAlignment="1"/>
    <xf numFmtId="0" fontId="23" fillId="0" borderId="0" xfId="832" applyFont="1" applyFill="1" applyAlignment="1"/>
    <xf numFmtId="0" fontId="23" fillId="0" borderId="0" xfId="831" applyFont="1" applyFill="1" applyAlignment="1"/>
    <xf numFmtId="0" fontId="23" fillId="0" borderId="0" xfId="833" applyNumberFormat="1" applyFont="1" applyFill="1" applyAlignment="1"/>
    <xf numFmtId="164" fontId="25" fillId="0" borderId="0" xfId="309" applyNumberFormat="1" applyFont="1" applyAlignment="1">
      <alignment vertical="top"/>
    </xf>
    <xf numFmtId="0" fontId="0" fillId="0" borderId="0" xfId="0" applyFill="1" applyBorder="1"/>
    <xf numFmtId="0" fontId="78" fillId="0" borderId="0" xfId="309" quotePrefix="1" applyFont="1" applyFill="1" applyAlignment="1">
      <alignment horizontal="center"/>
    </xf>
    <xf numFmtId="0" fontId="78" fillId="0" borderId="0" xfId="0" quotePrefix="1" applyFont="1" applyAlignment="1">
      <alignment horizontal="center" vertical="top"/>
    </xf>
    <xf numFmtId="0" fontId="86" fillId="0" borderId="0" xfId="309" applyFont="1" applyAlignment="1">
      <alignment horizontal="center"/>
    </xf>
    <xf numFmtId="0" fontId="23" fillId="0" borderId="0" xfId="310" quotePrefix="1" applyFont="1" applyFill="1" applyAlignment="1">
      <alignment horizontal="center"/>
    </xf>
    <xf numFmtId="0" fontId="23" fillId="0" borderId="0" xfId="160" quotePrefix="1" applyNumberFormat="1" applyFont="1" applyFill="1" applyAlignment="1">
      <alignment horizontal="center"/>
    </xf>
    <xf numFmtId="0" fontId="23" fillId="0" borderId="0" xfId="310" applyFont="1" applyFill="1" applyAlignment="1">
      <alignment horizontal="center"/>
    </xf>
    <xf numFmtId="0" fontId="25" fillId="0" borderId="0" xfId="309" applyFont="1" applyFill="1" applyAlignment="1">
      <alignment horizontal="justify" vertical="top"/>
    </xf>
    <xf numFmtId="0" fontId="78" fillId="0" borderId="0" xfId="309" quotePrefix="1" applyFont="1" applyFill="1" applyBorder="1" applyAlignment="1">
      <alignment horizontal="center" vertical="top"/>
    </xf>
    <xf numFmtId="0" fontId="23" fillId="32" borderId="7" xfId="309" quotePrefix="1" applyFont="1" applyFill="1" applyBorder="1" applyAlignment="1">
      <alignment horizontal="center"/>
    </xf>
    <xf numFmtId="0" fontId="0" fillId="0" borderId="0" xfId="0" applyAlignment="1">
      <alignment horizontal="justify" vertical="top"/>
    </xf>
    <xf numFmtId="170" fontId="25" fillId="0" borderId="22" xfId="305" applyNumberFormat="1" applyFont="1" applyFill="1" applyBorder="1" applyAlignment="1"/>
    <xf numFmtId="170" fontId="23" fillId="0" borderId="22" xfId="305" applyNumberFormat="1" applyFont="1" applyFill="1" applyBorder="1" applyAlignment="1"/>
    <xf numFmtId="187" fontId="25" fillId="0" borderId="0" xfId="0" applyNumberFormat="1" applyFont="1" applyBorder="1"/>
    <xf numFmtId="0" fontId="25" fillId="0" borderId="0" xfId="309" applyNumberFormat="1" applyFont="1" applyFill="1" applyBorder="1" applyAlignment="1">
      <alignment horizontal="justify" vertical="top"/>
    </xf>
    <xf numFmtId="164" fontId="25" fillId="0" borderId="0" xfId="309" applyNumberFormat="1" applyFont="1" applyFill="1" applyBorder="1" applyAlignment="1">
      <alignment horizontal="justify" vertical="top"/>
    </xf>
    <xf numFmtId="0" fontId="86" fillId="0" borderId="0" xfId="309" quotePrefix="1" applyFont="1" applyAlignment="1">
      <alignment horizontal="center" vertical="top"/>
    </xf>
    <xf numFmtId="0" fontId="86" fillId="0" borderId="0" xfId="309" applyFont="1" applyAlignment="1">
      <alignment horizontal="center" vertical="top"/>
    </xf>
    <xf numFmtId="0" fontId="78" fillId="0" borderId="0" xfId="309" quotePrefix="1" applyFont="1" applyFill="1" applyAlignment="1">
      <alignment horizontal="center" vertical="top"/>
    </xf>
    <xf numFmtId="164" fontId="88" fillId="0" borderId="0" xfId="160" quotePrefix="1" applyNumberFormat="1" applyFont="1" applyFill="1" applyAlignment="1">
      <alignment horizontal="center" vertical="top"/>
    </xf>
    <xf numFmtId="0" fontId="88" fillId="0" borderId="0" xfId="0" applyFont="1" applyAlignment="1">
      <alignment horizontal="center" vertical="top"/>
    </xf>
    <xf numFmtId="0" fontId="78" fillId="0" borderId="0" xfId="0" quotePrefix="1" applyFont="1" applyAlignment="1">
      <alignment horizontal="center"/>
    </xf>
    <xf numFmtId="0" fontId="23" fillId="0" borderId="0" xfId="160" applyNumberFormat="1" applyFont="1" applyAlignment="1">
      <alignment horizontal="center" vertical="top"/>
    </xf>
    <xf numFmtId="164" fontId="23" fillId="0" borderId="0" xfId="160" applyNumberFormat="1" applyFont="1" applyFill="1" applyBorder="1" applyAlignment="1">
      <alignment vertical="top"/>
    </xf>
    <xf numFmtId="164" fontId="23" fillId="0" borderId="0" xfId="160" applyNumberFormat="1" applyFont="1" applyFill="1" applyBorder="1" applyAlignment="1">
      <alignment horizontal="center" vertical="top"/>
    </xf>
    <xf numFmtId="0" fontId="86" fillId="0" borderId="0" xfId="309" quotePrefix="1" applyFont="1" applyBorder="1" applyAlignment="1">
      <alignment horizontal="center" vertical="top"/>
    </xf>
    <xf numFmtId="0" fontId="23" fillId="0" borderId="0" xfId="160" applyNumberFormat="1" applyFont="1" applyBorder="1" applyAlignment="1">
      <alignment horizontal="center" vertical="top"/>
    </xf>
    <xf numFmtId="164" fontId="23" fillId="0" borderId="0" xfId="160" applyNumberFormat="1" applyFont="1" applyFill="1" applyBorder="1" applyAlignment="1">
      <alignment horizontal="centerContinuous"/>
    </xf>
    <xf numFmtId="0" fontId="25" fillId="0" borderId="0" xfId="0" applyFont="1" applyFill="1" applyBorder="1" applyAlignment="1">
      <alignment vertical="top"/>
    </xf>
    <xf numFmtId="0" fontId="29" fillId="0" borderId="0" xfId="0" applyFont="1" applyBorder="1" applyAlignment="1">
      <alignment vertical="top" wrapText="1"/>
    </xf>
    <xf numFmtId="0" fontId="26" fillId="0" borderId="0" xfId="309" applyFont="1" applyFill="1" applyBorder="1" applyAlignment="1">
      <alignment horizontal="center"/>
    </xf>
    <xf numFmtId="0" fontId="25" fillId="0" borderId="0" xfId="309" applyFont="1" applyFill="1" applyBorder="1" applyAlignment="1">
      <alignment horizontal="centerContinuous"/>
    </xf>
    <xf numFmtId="0" fontId="25" fillId="0" borderId="0" xfId="0" applyNumberFormat="1" applyFont="1" applyFill="1" applyAlignment="1">
      <alignment horizontal="left" indent="1"/>
    </xf>
    <xf numFmtId="201" fontId="25" fillId="0" borderId="0" xfId="309" applyNumberFormat="1" applyFont="1" applyFill="1" applyAlignment="1">
      <alignment horizontal="center" vertical="top"/>
    </xf>
    <xf numFmtId="200" fontId="23" fillId="0" borderId="0" xfId="0" applyNumberFormat="1" applyFont="1" applyFill="1" applyAlignment="1">
      <alignment horizontal="left"/>
    </xf>
    <xf numFmtId="0" fontId="25" fillId="0" borderId="0" xfId="309" applyNumberFormat="1" applyFont="1" applyFill="1" applyBorder="1" applyAlignment="1">
      <alignment vertical="top"/>
    </xf>
    <xf numFmtId="0" fontId="0" fillId="0" borderId="0" xfId="0" applyAlignment="1">
      <alignment horizontal="justify" vertical="top" wrapText="1"/>
    </xf>
    <xf numFmtId="0" fontId="25" fillId="0" borderId="0" xfId="0" applyFont="1" applyFill="1" applyAlignment="1">
      <alignment horizontal="justify" vertical="top" wrapText="1"/>
    </xf>
    <xf numFmtId="0" fontId="25" fillId="0" borderId="0" xfId="834" applyFont="1" applyFill="1"/>
    <xf numFmtId="0" fontId="25" fillId="0" borderId="0" xfId="306" applyFont="1" applyFill="1"/>
    <xf numFmtId="164" fontId="25" fillId="0" borderId="19" xfId="160" applyNumberFormat="1" applyFont="1" applyFill="1" applyBorder="1" applyAlignment="1">
      <alignment horizontal="right"/>
    </xf>
    <xf numFmtId="164" fontId="25" fillId="0" borderId="21" xfId="160" applyNumberFormat="1" applyFont="1" applyFill="1" applyBorder="1" applyAlignment="1">
      <alignment horizontal="right"/>
    </xf>
    <xf numFmtId="0" fontId="25" fillId="0" borderId="0" xfId="309" applyFont="1" applyBorder="1" applyAlignment="1">
      <alignment vertical="top"/>
    </xf>
    <xf numFmtId="0" fontId="25" fillId="0" borderId="0" xfId="835" applyNumberFormat="1" applyFont="1" applyFill="1" applyAlignment="1">
      <alignment vertical="top"/>
    </xf>
    <xf numFmtId="43" fontId="99" fillId="0" borderId="0" xfId="160" applyFont="1"/>
    <xf numFmtId="164" fontId="1" fillId="0" borderId="0" xfId="160" applyNumberFormat="1" applyFont="1"/>
    <xf numFmtId="43" fontId="1" fillId="0" borderId="0" xfId="160" applyFont="1"/>
    <xf numFmtId="43" fontId="100" fillId="0" borderId="0" xfId="160" applyFont="1" applyAlignment="1">
      <alignment horizontal="right" vertical="center"/>
    </xf>
    <xf numFmtId="0" fontId="100" fillId="0" borderId="0" xfId="828" applyNumberFormat="1" applyFont="1"/>
    <xf numFmtId="164" fontId="101" fillId="0" borderId="0" xfId="160" applyNumberFormat="1" applyFont="1" applyAlignment="1">
      <alignment vertical="center" wrapText="1"/>
    </xf>
    <xf numFmtId="43" fontId="101" fillId="0" borderId="0" xfId="160" applyFont="1" applyAlignment="1">
      <alignment vertical="center" wrapText="1"/>
    </xf>
    <xf numFmtId="43" fontId="102" fillId="0" borderId="0" xfId="160" applyFont="1"/>
    <xf numFmtId="43" fontId="95" fillId="32" borderId="1" xfId="160" applyFont="1" applyFill="1" applyBorder="1" applyAlignment="1">
      <alignment horizontal="center" vertical="center"/>
    </xf>
    <xf numFmtId="164" fontId="95" fillId="32" borderId="1" xfId="160" applyNumberFormat="1" applyFont="1" applyFill="1" applyBorder="1" applyAlignment="1">
      <alignment horizontal="centerContinuous" vertical="center" wrapText="1"/>
    </xf>
    <xf numFmtId="164" fontId="95" fillId="32" borderId="1" xfId="160" applyNumberFormat="1" applyFont="1" applyFill="1" applyBorder="1" applyAlignment="1">
      <alignment horizontal="center" vertical="center" wrapText="1"/>
    </xf>
    <xf numFmtId="164" fontId="94" fillId="32" borderId="1" xfId="160" applyNumberFormat="1" applyFont="1" applyFill="1" applyBorder="1" applyAlignment="1">
      <alignment horizontal="centerContinuous" vertical="center"/>
    </xf>
    <xf numFmtId="43" fontId="95" fillId="32" borderId="1" xfId="160" applyFont="1" applyFill="1" applyBorder="1" applyAlignment="1">
      <alignment horizontal="center" vertical="center" wrapText="1"/>
    </xf>
    <xf numFmtId="43" fontId="95" fillId="32" borderId="1" xfId="160" applyFont="1" applyFill="1" applyBorder="1" applyAlignment="1">
      <alignment horizontal="centerContinuous" vertical="center" wrapText="1"/>
    </xf>
    <xf numFmtId="43" fontId="95" fillId="0" borderId="0" xfId="160" applyFont="1" applyFill="1" applyBorder="1" applyAlignment="1">
      <alignment vertical="center"/>
    </xf>
    <xf numFmtId="164" fontId="95" fillId="0" borderId="0" xfId="160" quotePrefix="1" applyNumberFormat="1" applyFont="1" applyFill="1" applyBorder="1" applyAlignment="1">
      <alignment horizontal="centerContinuous" vertical="center"/>
    </xf>
    <xf numFmtId="164" fontId="95" fillId="0" borderId="0" xfId="160" applyNumberFormat="1" applyFont="1" applyFill="1" applyBorder="1" applyAlignment="1">
      <alignment horizontal="centerContinuous" vertical="center"/>
    </xf>
    <xf numFmtId="43" fontId="95" fillId="0" borderId="0" xfId="160" applyFont="1" applyFill="1" applyBorder="1" applyAlignment="1">
      <alignment horizontal="centerContinuous" vertical="center"/>
    </xf>
    <xf numFmtId="164" fontId="0" fillId="0" borderId="0" xfId="160" applyNumberFormat="1" applyFont="1" applyFill="1" applyBorder="1"/>
    <xf numFmtId="43" fontId="0" fillId="0" borderId="0" xfId="160" applyFont="1" applyFill="1" applyBorder="1"/>
    <xf numFmtId="43" fontId="96" fillId="0" borderId="0" xfId="0" applyNumberFormat="1" applyFont="1" applyFill="1" applyBorder="1"/>
    <xf numFmtId="164" fontId="96" fillId="0" borderId="7" xfId="160" applyNumberFormat="1" applyFont="1" applyFill="1" applyBorder="1"/>
    <xf numFmtId="43" fontId="96" fillId="0" borderId="7" xfId="160" applyFont="1" applyFill="1" applyBorder="1"/>
    <xf numFmtId="164" fontId="96" fillId="0" borderId="0" xfId="160" applyNumberFormat="1" applyFont="1" applyFill="1" applyBorder="1"/>
    <xf numFmtId="43" fontId="96" fillId="0" borderId="0" xfId="160" applyFont="1" applyFill="1" applyBorder="1"/>
    <xf numFmtId="0" fontId="96" fillId="0" borderId="0" xfId="0" applyFont="1" applyFill="1" applyBorder="1"/>
    <xf numFmtId="49" fontId="0" fillId="0" borderId="0" xfId="0" applyNumberFormat="1" applyBorder="1"/>
    <xf numFmtId="43" fontId="99" fillId="0" borderId="0" xfId="160" applyFont="1" applyAlignment="1"/>
    <xf numFmtId="0" fontId="25" fillId="0" borderId="0" xfId="0" quotePrefix="1" applyFont="1" applyFill="1" applyAlignment="1">
      <alignment horizontal="left" indent="1"/>
    </xf>
    <xf numFmtId="37" fontId="25" fillId="0" borderId="19" xfId="0" applyNumberFormat="1" applyFont="1" applyFill="1" applyBorder="1" applyAlignment="1" applyProtection="1">
      <alignment horizontal="right"/>
    </xf>
    <xf numFmtId="37" fontId="25" fillId="0" borderId="20" xfId="0" applyNumberFormat="1" applyFont="1" applyFill="1" applyBorder="1" applyAlignment="1" applyProtection="1">
      <alignment horizontal="right"/>
    </xf>
    <xf numFmtId="49" fontId="23" fillId="0" borderId="0" xfId="309" applyNumberFormat="1" applyFont="1" applyAlignment="1"/>
    <xf numFmtId="0" fontId="0" fillId="0" borderId="32" xfId="0" applyBorder="1" applyAlignment="1">
      <alignment horizontal="center"/>
    </xf>
    <xf numFmtId="0" fontId="0" fillId="0" borderId="33" xfId="0" applyBorder="1" applyAlignment="1">
      <alignment horizontal="center"/>
    </xf>
    <xf numFmtId="164" fontId="23" fillId="0" borderId="0" xfId="160" applyNumberFormat="1" applyFont="1" applyFill="1" applyAlignment="1">
      <alignment horizontal="center"/>
    </xf>
    <xf numFmtId="164" fontId="23" fillId="0" borderId="0" xfId="160" quotePrefix="1" applyNumberFormat="1" applyFont="1" applyFill="1" applyAlignment="1">
      <alignment horizontal="center"/>
    </xf>
    <xf numFmtId="0" fontId="85" fillId="0" borderId="23" xfId="0" quotePrefix="1" applyNumberFormat="1" applyFont="1" applyBorder="1" applyAlignment="1">
      <alignment horizontal="center" vertical="center" wrapText="1"/>
    </xf>
    <xf numFmtId="0" fontId="85" fillId="0" borderId="23" xfId="0" applyNumberFormat="1" applyFont="1" applyBorder="1" applyAlignment="1">
      <alignment horizontal="center" vertical="center" wrapText="1"/>
    </xf>
    <xf numFmtId="0" fontId="23" fillId="0" borderId="32" xfId="309" applyFont="1" applyFill="1" applyBorder="1" applyAlignment="1">
      <alignment horizontal="center"/>
    </xf>
    <xf numFmtId="0" fontId="23" fillId="0" borderId="7" xfId="309" applyFont="1" applyFill="1" applyBorder="1" applyAlignment="1">
      <alignment horizontal="center"/>
    </xf>
    <xf numFmtId="0" fontId="23" fillId="0" borderId="33" xfId="309" applyFont="1" applyFill="1" applyBorder="1" applyAlignment="1">
      <alignment horizontal="center"/>
    </xf>
    <xf numFmtId="0" fontId="23" fillId="0" borderId="23" xfId="386" applyFont="1" applyFill="1" applyBorder="1" applyAlignment="1">
      <alignment horizontal="center" vertical="center" wrapText="1"/>
    </xf>
    <xf numFmtId="0" fontId="23" fillId="0" borderId="0" xfId="386" applyFont="1" applyFill="1" applyBorder="1" applyAlignment="1">
      <alignment horizontal="center" vertical="center" wrapText="1"/>
    </xf>
    <xf numFmtId="0" fontId="23" fillId="0" borderId="2" xfId="386" applyFont="1" applyFill="1" applyBorder="1" applyAlignment="1">
      <alignment horizontal="center" vertical="center" wrapText="1"/>
    </xf>
    <xf numFmtId="0" fontId="23" fillId="0" borderId="23" xfId="386" applyFont="1" applyBorder="1" applyAlignment="1">
      <alignment horizontal="center" vertical="center" wrapText="1"/>
    </xf>
    <xf numFmtId="0" fontId="23" fillId="0" borderId="0" xfId="386" applyFont="1" applyBorder="1" applyAlignment="1">
      <alignment horizontal="center" vertical="center" wrapText="1"/>
    </xf>
    <xf numFmtId="0" fontId="23" fillId="0" borderId="2" xfId="386" applyFont="1" applyBorder="1" applyAlignment="1">
      <alignment horizontal="center" vertical="center" wrapText="1"/>
    </xf>
    <xf numFmtId="0" fontId="78" fillId="0" borderId="0" xfId="310" quotePrefix="1" applyFont="1" applyFill="1" applyAlignment="1">
      <alignment horizontal="center"/>
    </xf>
    <xf numFmtId="0" fontId="23" fillId="0" borderId="0" xfId="310" quotePrefix="1" applyFont="1" applyFill="1" applyAlignment="1">
      <alignment horizontal="center"/>
    </xf>
    <xf numFmtId="0" fontId="25" fillId="0" borderId="0" xfId="309" applyNumberFormat="1" applyFont="1" applyFill="1" applyAlignment="1">
      <alignment horizontal="left" vertical="top" wrapText="1"/>
    </xf>
    <xf numFmtId="0" fontId="25" fillId="0" borderId="0" xfId="310" applyFont="1" applyFill="1" applyBorder="1" applyAlignment="1">
      <alignment horizontal="justify" vertical="top"/>
    </xf>
    <xf numFmtId="172" fontId="25" fillId="0" borderId="0" xfId="309" applyNumberFormat="1" applyFont="1" applyAlignment="1">
      <alignment horizontal="justify" vertical="top" wrapText="1"/>
    </xf>
    <xf numFmtId="172" fontId="25" fillId="0" borderId="0" xfId="309" applyNumberFormat="1" applyFont="1" applyFill="1" applyAlignment="1">
      <alignment horizontal="justify" vertical="top"/>
    </xf>
    <xf numFmtId="172" fontId="25" fillId="0" borderId="0" xfId="309" applyNumberFormat="1" applyFont="1" applyFill="1" applyAlignment="1">
      <alignment horizontal="left" vertical="top" wrapText="1"/>
    </xf>
    <xf numFmtId="0" fontId="25" fillId="0" borderId="0" xfId="309" applyFont="1" applyAlignment="1">
      <alignment horizontal="left" vertical="top" wrapText="1"/>
    </xf>
    <xf numFmtId="0" fontId="25" fillId="0" borderId="0" xfId="464" applyNumberFormat="1" applyFont="1" applyFill="1" applyAlignment="1">
      <alignment horizontal="justify" vertical="top" wrapText="1"/>
    </xf>
    <xf numFmtId="0" fontId="0" fillId="0" borderId="0" xfId="0" applyAlignment="1">
      <alignment horizontal="justify" vertical="top" wrapText="1"/>
    </xf>
    <xf numFmtId="0" fontId="25" fillId="0" borderId="0" xfId="309" applyFont="1" applyFill="1" applyAlignment="1">
      <alignment horizontal="justify" vertical="top" wrapText="1"/>
    </xf>
    <xf numFmtId="0" fontId="25" fillId="0" borderId="0" xfId="0" applyFont="1" applyFill="1" applyAlignment="1">
      <alignment horizontal="justify" vertical="top" wrapText="1"/>
    </xf>
    <xf numFmtId="0" fontId="25" fillId="0" borderId="0" xfId="310" applyFont="1" applyFill="1" applyAlignment="1">
      <alignment horizontal="justify" vertical="top" wrapText="1"/>
    </xf>
    <xf numFmtId="0" fontId="0" fillId="0" borderId="0" xfId="0" applyAlignment="1">
      <alignment wrapText="1"/>
    </xf>
    <xf numFmtId="0" fontId="23" fillId="0" borderId="0" xfId="0" quotePrefix="1" applyFont="1" applyFill="1" applyBorder="1" applyAlignment="1">
      <alignment horizontal="center"/>
    </xf>
  </cellXfs>
  <cellStyles count="836">
    <cellStyle name=" 1" xfId="1"/>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88"/>
    <cellStyle name=" Writer Import]_x000d__x000a_Display Dialog=No_x000d__x000a__x000d__x000a_[Horizontal Arrange]_x000d__x000a_Dimensions Interlocking=Yes_x000d__x000a_Sum Hierarchy=Yes_x000d__x000a_Generate 3" xfId="389"/>
    <cellStyle name=" Writer Import]_x000d__x000a_Display Dialog=No_x000d__x000a__x000d__x000a_[Horizontal Arrange]_x000d__x000a_Dimensions Interlocking=Yes_x000d__x000a_Sum Hierarchy=Yes_x000d__x000a_Generate 4" xfId="390"/>
    <cellStyle name=" Writer Import]_x000d__x000a_Display Dialog=No_x000d__x000a__x000d__x000a_[Horizontal Arrange]_x000d__x000a_Dimensions Interlocking=Yes_x000d__x000a_Sum Hierarchy=Yes_x000d__x000a_Generate_5.2" xfId="391"/>
    <cellStyle name="_accounts disclosure" xfId="3"/>
    <cellStyle name="_accounts disclosure 2" xfId="4"/>
    <cellStyle name="_accounts disclosure 3" xfId="392"/>
    <cellStyle name="_accounts disclosure 4" xfId="393"/>
    <cellStyle name="_accounts disclosure_31 Dec Accounts 2009-NIUT" xfId="5"/>
    <cellStyle name="_accounts disclosure_31 Dec Accounts 2009-NIUT after element" xfId="6"/>
    <cellStyle name="_accounts disclosure_31 Dec Accounts 2009-NIUT b" xfId="7"/>
    <cellStyle name="_accounts disclosure_5.2" xfId="394"/>
    <cellStyle name="_accounts disclosure_Accounts 2009-NIUT NON LOC-after RAJ final-signed" xfId="395"/>
    <cellStyle name="_accounts disclosure_After annexure changes NB final" xfId="8"/>
    <cellStyle name="_accounts disclosure_Cash Flow " xfId="396"/>
    <cellStyle name="_accounts disclosure_Cash flow working" xfId="397"/>
    <cellStyle name="_accounts disclosure_Distribution " xfId="398"/>
    <cellStyle name="_accounts disclosure_Final disclosure final" xfId="9"/>
    <cellStyle name="_accounts disclosure_Final RAJ-reviewed Feb 5" xfId="10"/>
    <cellStyle name="_accounts disclosure_Income Statement" xfId="399"/>
    <cellStyle name="_accounts disclosure_Notes 1-3" xfId="400"/>
    <cellStyle name="_accounts disclosure_Sheet2" xfId="401"/>
    <cellStyle name="_accounts disclosure_Statement of Financial Position" xfId="402"/>
    <cellStyle name="_accounts disclosure_UHF" xfId="403"/>
    <cellStyle name="_FINALIFRS-LOC Accounts -(30June09)" xfId="11"/>
    <cellStyle name="_FINALIFRS-LOC Accounts -(30June09) 2" xfId="404"/>
    <cellStyle name="_FINALIFRS-LOC Accounts -(30June09) 3" xfId="405"/>
    <cellStyle name="_FINALIFRS-LOC Accounts -(30June09) 4" xfId="406"/>
    <cellStyle name="_FINALIFRS-LOC Accounts -(30June09)_5.2" xfId="407"/>
    <cellStyle name="_FINALIFRS-LOC Accounts -(30June09)_Accounts 2009-NIUT NON LOC-after RAJ final-signed" xfId="12"/>
    <cellStyle name="_FINALIFRS-LOC Accounts -(30June09)_Accounts 2009-NIUT NON LOC-after RAJ final-signed 2" xfId="408"/>
    <cellStyle name="_FINALIFRS-LOC Accounts -(30June09)_Accounts 2009-NIUT NON LOC-after RAJ final-signed 3" xfId="409"/>
    <cellStyle name="_FINALIFRS-LOC Accounts -(30June09)_Accounts 2009-NIUT NON LOC-after RAJ final-signed 4" xfId="410"/>
    <cellStyle name="_FINALIFRS-LOC Accounts -(30June09)_Accounts 2009-NIUT NON LOC-after RAJ final-signed_Accounts(31Dec2010)-SEF(FINAL)" xfId="13"/>
    <cellStyle name="_FINALIFRS-LOC Accounts -(30June09)_Accounts 2009-NIUT NON LOC-after RAJ final-signed_Accounts(31Dec2010)-SEF(for client)" xfId="14"/>
    <cellStyle name="_FINALIFRS-LOC Accounts -(30June09)_Accounts 2009-NIUT NON LOC-after RAJ final-signed_Accounts(31Dec2010)-SEF(formated-final" xfId="15"/>
    <cellStyle name="_FINALIFRS-LOC Accounts -(30June09)_Accounts 2009-NIUT NON LOC-after RAJ final-signed_Cash Flow " xfId="411"/>
    <cellStyle name="_FINALIFRS-LOC Accounts -(30June09)_Accounts 2009-NIUT NON LOC-after RAJ final-signed_Cash flow working" xfId="412"/>
    <cellStyle name="_FINALIFRS-LOC Accounts -(30June09)_Accounts 2009-NIUT NON LOC-after RAJ final-signed_Copy of NIT (SEF) FST - FINAL after final changes " xfId="413"/>
    <cellStyle name="_FINALIFRS-LOC Accounts -(30June09)_Accounts 2009-NIUT NON LOC-after RAJ final-signed_Distribution " xfId="414"/>
    <cellStyle name="_FINALIFRS-LOC Accounts -(30June09)_Accounts 2009-NIUT NON LOC-after RAJ final-signed_FST - NIT SEF 2011" xfId="415"/>
    <cellStyle name="_FINALIFRS-LOC Accounts -(30June09)_Accounts 2009-NIUT NON LOC-after RAJ final-signed_Income Statement" xfId="416"/>
    <cellStyle name="_FINALIFRS-LOC Accounts -(30June09)_Accounts 2009-NIUT NON LOC-after RAJ final-signed_Sheet2" xfId="417"/>
    <cellStyle name="_FINALIFRS-LOC Accounts -(30June09)_Accounts 2009-NIUT NON LOC-after RAJ final-signed_Statement of Financial Position" xfId="418"/>
    <cellStyle name="_FINALIFRS-LOC Accounts -(30June09)_Cash Flow " xfId="419"/>
    <cellStyle name="_FINALIFRS-LOC Accounts -(30June09)_Cash flow working" xfId="420"/>
    <cellStyle name="_FINALIFRS-LOC Accounts -(30June09)_Distribution " xfId="421"/>
    <cellStyle name="_FINALIFRS-LOC Accounts -(30June09)_Final Diclosure 10" xfId="792"/>
    <cellStyle name="_FINALIFRS-LOC Accounts -(30June09)_Final RAJ-reviewed Feb 5" xfId="793"/>
    <cellStyle name="_FINALIFRS-LOC Accounts -(30June09)_Income Statement" xfId="422"/>
    <cellStyle name="_FINALIFRS-LOC Accounts -(30June09)_Notes 1-3" xfId="423"/>
    <cellStyle name="_FINALIFRS-LOC Accounts -(30June09)_Other compehensive" xfId="794"/>
    <cellStyle name="_FINALIFRS-LOC Accounts -(30June09)_Sheet2" xfId="16"/>
    <cellStyle name="_FINALIFRS-LOC Accounts -(30June09)_Sheet2 2" xfId="424"/>
    <cellStyle name="_FINALIFRS-LOC Accounts -(30June09)_Sheet2 3" xfId="425"/>
    <cellStyle name="_FINALIFRS-LOC Accounts -(30June09)_Sheet2 4" xfId="426"/>
    <cellStyle name="_FINALIFRS-LOC Accounts -(30June09)_Sheet2_1" xfId="427"/>
    <cellStyle name="_FINALIFRS-LOC Accounts -(30June09)_Sheet2_5.2" xfId="428"/>
    <cellStyle name="_FINALIFRS-LOC Accounts -(30June09)_Sheet2_Cash Flow " xfId="429"/>
    <cellStyle name="_FINALIFRS-LOC Accounts -(30June09)_Sheet2_Cash flow working" xfId="430"/>
    <cellStyle name="_FINALIFRS-LOC Accounts -(30June09)_Sheet2_Distribution " xfId="431"/>
    <cellStyle name="_FINALIFRS-LOC Accounts -(30June09)_Sheet2_Final disclosure final" xfId="795"/>
    <cellStyle name="_FINALIFRS-LOC Accounts -(30June09)_Sheet2_Income Statement" xfId="432"/>
    <cellStyle name="_FINALIFRS-LOC Accounts -(30June09)_Sheet2_Notes 1-3" xfId="433"/>
    <cellStyle name="_FINALIFRS-LOC Accounts -(30June09)_Sheet2_Sheet2" xfId="434"/>
    <cellStyle name="_FINALIFRS-LOC Accounts -(30June09)_Sheet2_Statement of Financial Position" xfId="435"/>
    <cellStyle name="_FINALIFRS-LOC Accounts -(30June09)_Sheet2_UHF" xfId="436"/>
    <cellStyle name="_FINALIFRS-LOC Accounts -(30June09)_Statement of Financial Position" xfId="437"/>
    <cellStyle name="_FINALIFRS-LOC Accounts -(30June09)_UHF" xfId="438"/>
    <cellStyle name="_FINALIFRS-LOC Accounts -(30June09)_Xl0000000" xfId="17"/>
    <cellStyle name="_FINALIFRS-LOC Accounts -(30June09)_Xl0000000 2" xfId="18"/>
    <cellStyle name="_FINALIFRS-LOC Accounts -(30June09)_Xl0000000 3" xfId="439"/>
    <cellStyle name="_FINALIFRS-LOC Accounts -(30June09)_Xl0000000 4" xfId="440"/>
    <cellStyle name="_FINALIFRS-LOC Accounts -(30June09)_Xl0000000_31 Dec Accounts 2009-NIUT" xfId="19"/>
    <cellStyle name="_FINALIFRS-LOC Accounts -(30June09)_Xl0000000_31 Dec Accounts 2009-NIUT after element" xfId="20"/>
    <cellStyle name="_FINALIFRS-LOC Accounts -(30June09)_Xl0000000_31 Dec Accounts 2009-NIUT b" xfId="21"/>
    <cellStyle name="_FINALIFRS-LOC Accounts -(30June09)_Xl0000000_5.2" xfId="441"/>
    <cellStyle name="_FINALIFRS-LOC Accounts -(30June09)_Xl0000000_Accounts 2009-NIUT NON LOC-after RAJ final-signed" xfId="442"/>
    <cellStyle name="_FINALIFRS-LOC Accounts -(30June09)_Xl0000000_After annexure changes NB final" xfId="22"/>
    <cellStyle name="_FINALIFRS-LOC Accounts -(30June09)_Xl0000000_Cash Flow " xfId="443"/>
    <cellStyle name="_FINALIFRS-LOC Accounts -(30June09)_Xl0000000_Cash flow working" xfId="444"/>
    <cellStyle name="_FINALIFRS-LOC Accounts -(30June09)_Xl0000000_Distribution " xfId="445"/>
    <cellStyle name="_FINALIFRS-LOC Accounts -(30June09)_Xl0000000_Final disclosure final" xfId="23"/>
    <cellStyle name="_FINALIFRS-LOC Accounts -(30June09)_Xl0000000_Final RAJ-reviewed Feb 5" xfId="24"/>
    <cellStyle name="_FINALIFRS-LOC Accounts -(30June09)_Xl0000000_Income Statement" xfId="446"/>
    <cellStyle name="_FINALIFRS-LOC Accounts -(30June09)_Xl0000000_Notes 1-3" xfId="447"/>
    <cellStyle name="_FINALIFRS-LOC Accounts -(30June09)_Xl0000000_Sheet2" xfId="448"/>
    <cellStyle name="_FINALIFRS-LOC Accounts -(30June09)_Xl0000000_Statement of Financial Position" xfId="449"/>
    <cellStyle name="_FINALIFRS-LOC Accounts -(30June09)_Xl0000000_UHF" xfId="450"/>
    <cellStyle name="_SAP Break ups for Dec 2008" xfId="25"/>
    <cellStyle name="_Technology MI September v2NB" xfId="26"/>
    <cellStyle name="_Technology MI September v2NB 2" xfId="451"/>
    <cellStyle name="_Technology MI September v2NB 3" xfId="452"/>
    <cellStyle name="_Technology MI September v2NB 4" xfId="453"/>
    <cellStyle name="_Technology MI September v2NB_5.2" xfId="454"/>
    <cellStyle name="_Technology MI September v2NB_Cash Flow " xfId="455"/>
    <cellStyle name="_Technology MI September v2NB_Cash flow working" xfId="456"/>
    <cellStyle name="_Technology MI September v2NB_disclosure investment emof" xfId="27"/>
    <cellStyle name="_Technology MI September v2NB_Distribution " xfId="457"/>
    <cellStyle name="_Technology MI September v2NB_Final disclosure final" xfId="796"/>
    <cellStyle name="_Technology MI September v2NB_Final_Accounts_2009" xfId="28"/>
    <cellStyle name="_Technology MI September v2NB_Income Statement" xfId="458"/>
    <cellStyle name="_Technology MI September v2NB_Income-Statement" xfId="29"/>
    <cellStyle name="_Technology MI September v2NB_Movement in UHF" xfId="30"/>
    <cellStyle name="_Technology MI September v2NB_NIT-EMOF SEP Accounts 2009" xfId="459"/>
    <cellStyle name="_Technology MI September v2NB_Note 11-20" xfId="31"/>
    <cellStyle name="_Technology MI September v2NB_Notes 1-3" xfId="460"/>
    <cellStyle name="_Technology MI September v2NB_Sales &amp; Redemption summary" xfId="32"/>
    <cellStyle name="_Technology MI September v2NB_Sheet2" xfId="461"/>
    <cellStyle name="_Technology MI September v2NB_Statement" xfId="33"/>
    <cellStyle name="_Technology MI September v2NB_Statement of Financial Position" xfId="462"/>
    <cellStyle name="_Technology MI September v2NB_UHF" xfId="463"/>
    <cellStyle name="£ BP" xfId="36"/>
    <cellStyle name="¥ JY" xfId="37"/>
    <cellStyle name="=C:\WINNT\SYSTEM32\COMMAND.COM" xfId="34"/>
    <cellStyle name="=C:\WINNT\SYSTEM32\COMMAND.COM 2" xfId="35"/>
    <cellStyle name="=C:\WINNT\SYSTEM32\COMMAND.COM 2 2" xfId="807"/>
    <cellStyle name="=C:\WINNT\SYSTEM32\COMMAND.COM 3" xfId="464"/>
    <cellStyle name="=C:\WINNT\SYSTEM32\COMMAND.COM 4" xfId="465"/>
    <cellStyle name="=C:\WINNT\SYSTEM32\COMMAND.COM_5.2" xfId="466"/>
    <cellStyle name="20% - Accent1" xfId="38" builtinId="30" customBuiltin="1"/>
    <cellStyle name="20% - Accent1 2" xfId="39"/>
    <cellStyle name="20% - Accent1 2 2" xfId="467"/>
    <cellStyle name="20% - Accent1 2 3" xfId="468"/>
    <cellStyle name="20% - Accent1 2 4" xfId="469"/>
    <cellStyle name="20% - Accent1 2_5.2" xfId="470"/>
    <cellStyle name="20% - Accent1 3" xfId="40"/>
    <cellStyle name="20% - Accent1 3 2" xfId="471"/>
    <cellStyle name="20% - Accent1 3 3" xfId="472"/>
    <cellStyle name="20% - Accent1 3 4" xfId="473"/>
    <cellStyle name="20% - Accent1 3_5.2" xfId="474"/>
    <cellStyle name="20% - Accent1 4" xfId="41"/>
    <cellStyle name="20% - Accent1 5" xfId="475"/>
    <cellStyle name="20% - Accent1 6" xfId="476"/>
    <cellStyle name="20% - Accent2" xfId="42" builtinId="34" customBuiltin="1"/>
    <cellStyle name="20% - Accent2 2" xfId="43"/>
    <cellStyle name="20% - Accent2 2 2" xfId="477"/>
    <cellStyle name="20% - Accent2 2 3" xfId="478"/>
    <cellStyle name="20% - Accent2 2 4" xfId="479"/>
    <cellStyle name="20% - Accent2 2_5.2" xfId="480"/>
    <cellStyle name="20% - Accent2 3" xfId="44"/>
    <cellStyle name="20% - Accent2 3 2" xfId="481"/>
    <cellStyle name="20% - Accent2 3 3" xfId="482"/>
    <cellStyle name="20% - Accent2 3 4" xfId="483"/>
    <cellStyle name="20% - Accent2 3_5.2" xfId="484"/>
    <cellStyle name="20% - Accent2 4" xfId="45"/>
    <cellStyle name="20% - Accent2 5" xfId="485"/>
    <cellStyle name="20% - Accent2 6" xfId="486"/>
    <cellStyle name="20% - Accent3" xfId="46" builtinId="38" customBuiltin="1"/>
    <cellStyle name="20% - Accent3 2" xfId="47"/>
    <cellStyle name="20% - Accent3 2 2" xfId="487"/>
    <cellStyle name="20% - Accent3 2 3" xfId="488"/>
    <cellStyle name="20% - Accent3 2 4" xfId="489"/>
    <cellStyle name="20% - Accent3 2_5.2" xfId="490"/>
    <cellStyle name="20% - Accent3 3" xfId="48"/>
    <cellStyle name="20% - Accent3 3 2" xfId="491"/>
    <cellStyle name="20% - Accent3 3 3" xfId="492"/>
    <cellStyle name="20% - Accent3 3 4" xfId="493"/>
    <cellStyle name="20% - Accent3 3_5.2" xfId="494"/>
    <cellStyle name="20% - Accent3 4" xfId="49"/>
    <cellStyle name="20% - Accent3 5" xfId="495"/>
    <cellStyle name="20% - Accent3 6" xfId="496"/>
    <cellStyle name="20% - Accent4" xfId="50" builtinId="42" customBuiltin="1"/>
    <cellStyle name="20% - Accent4 2" xfId="51"/>
    <cellStyle name="20% - Accent4 2 2" xfId="497"/>
    <cellStyle name="20% - Accent4 2 3" xfId="498"/>
    <cellStyle name="20% - Accent4 2 4" xfId="499"/>
    <cellStyle name="20% - Accent4 2_5.2" xfId="500"/>
    <cellStyle name="20% - Accent4 3" xfId="52"/>
    <cellStyle name="20% - Accent4 3 2" xfId="501"/>
    <cellStyle name="20% - Accent4 3 3" xfId="502"/>
    <cellStyle name="20% - Accent4 3 4" xfId="503"/>
    <cellStyle name="20% - Accent4 3_5.2" xfId="504"/>
    <cellStyle name="20% - Accent4 4" xfId="53"/>
    <cellStyle name="20% - Accent4 5" xfId="505"/>
    <cellStyle name="20% - Accent4 6" xfId="506"/>
    <cellStyle name="20% - Accent5" xfId="54" builtinId="46" customBuiltin="1"/>
    <cellStyle name="20% - Accent5 2" xfId="55"/>
    <cellStyle name="20% - Accent5 2 2" xfId="507"/>
    <cellStyle name="20% - Accent5 2 3" xfId="508"/>
    <cellStyle name="20% - Accent5 2 4" xfId="509"/>
    <cellStyle name="20% - Accent5 2_5.2" xfId="510"/>
    <cellStyle name="20% - Accent5 3" xfId="56"/>
    <cellStyle name="20% - Accent5 3 2" xfId="511"/>
    <cellStyle name="20% - Accent5 3 3" xfId="512"/>
    <cellStyle name="20% - Accent5 3 4" xfId="513"/>
    <cellStyle name="20% - Accent5 3_5.2" xfId="514"/>
    <cellStyle name="20% - Accent5 4" xfId="57"/>
    <cellStyle name="20% - Accent5 5" xfId="515"/>
    <cellStyle name="20% - Accent5 6" xfId="516"/>
    <cellStyle name="20% - Accent6" xfId="58" builtinId="50" customBuiltin="1"/>
    <cellStyle name="20% - Accent6 2" xfId="59"/>
    <cellStyle name="20% - Accent6 2 2" xfId="517"/>
    <cellStyle name="20% - Accent6 2 3" xfId="518"/>
    <cellStyle name="20% - Accent6 2 4" xfId="519"/>
    <cellStyle name="20% - Accent6 2_5.2" xfId="520"/>
    <cellStyle name="20% - Accent6 3" xfId="60"/>
    <cellStyle name="20% - Accent6 3 2" xfId="521"/>
    <cellStyle name="20% - Accent6 3 3" xfId="522"/>
    <cellStyle name="20% - Accent6 3 4" xfId="523"/>
    <cellStyle name="20% - Accent6 3_5.2" xfId="524"/>
    <cellStyle name="20% - Accent6 4" xfId="61"/>
    <cellStyle name="20% - Accent6 5" xfId="525"/>
    <cellStyle name="20% - Accent6 6" xfId="526"/>
    <cellStyle name="40% - Accent1" xfId="62" builtinId="31" customBuiltin="1"/>
    <cellStyle name="40% - Accent1 2" xfId="63"/>
    <cellStyle name="40% - Accent1 2 2" xfId="527"/>
    <cellStyle name="40% - Accent1 2 3" xfId="528"/>
    <cellStyle name="40% - Accent1 2 4" xfId="529"/>
    <cellStyle name="40% - Accent1 2_5.2" xfId="530"/>
    <cellStyle name="40% - Accent1 3" xfId="64"/>
    <cellStyle name="40% - Accent1 3 2" xfId="531"/>
    <cellStyle name="40% - Accent1 3 3" xfId="532"/>
    <cellStyle name="40% - Accent1 3 4" xfId="533"/>
    <cellStyle name="40% - Accent1 3_5.2" xfId="534"/>
    <cellStyle name="40% - Accent1 4" xfId="65"/>
    <cellStyle name="40% - Accent1 5" xfId="535"/>
    <cellStyle name="40% - Accent1 6" xfId="536"/>
    <cellStyle name="40% - Accent2" xfId="66" builtinId="35" customBuiltin="1"/>
    <cellStyle name="40% - Accent2 2" xfId="67"/>
    <cellStyle name="40% - Accent2 2 2" xfId="537"/>
    <cellStyle name="40% - Accent2 2 3" xfId="538"/>
    <cellStyle name="40% - Accent2 2 4" xfId="539"/>
    <cellStyle name="40% - Accent2 2_5.2" xfId="540"/>
    <cellStyle name="40% - Accent2 3" xfId="68"/>
    <cellStyle name="40% - Accent2 3 2" xfId="541"/>
    <cellStyle name="40% - Accent2 3 3" xfId="542"/>
    <cellStyle name="40% - Accent2 3 4" xfId="543"/>
    <cellStyle name="40% - Accent2 3_5.2" xfId="544"/>
    <cellStyle name="40% - Accent2 4" xfId="69"/>
    <cellStyle name="40% - Accent2 5" xfId="545"/>
    <cellStyle name="40% - Accent2 6" xfId="546"/>
    <cellStyle name="40% - Accent3" xfId="70" builtinId="39" customBuiltin="1"/>
    <cellStyle name="40% - Accent3 2" xfId="71"/>
    <cellStyle name="40% - Accent3 2 2" xfId="547"/>
    <cellStyle name="40% - Accent3 2 3" xfId="548"/>
    <cellStyle name="40% - Accent3 2 4" xfId="549"/>
    <cellStyle name="40% - Accent3 2_5.2" xfId="550"/>
    <cellStyle name="40% - Accent3 3" xfId="72"/>
    <cellStyle name="40% - Accent3 3 2" xfId="551"/>
    <cellStyle name="40% - Accent3 3 3" xfId="552"/>
    <cellStyle name="40% - Accent3 3 4" xfId="553"/>
    <cellStyle name="40% - Accent3 3_5.2" xfId="554"/>
    <cellStyle name="40% - Accent3 4" xfId="73"/>
    <cellStyle name="40% - Accent3 5" xfId="555"/>
    <cellStyle name="40% - Accent3 6" xfId="556"/>
    <cellStyle name="40% - Accent4" xfId="74" builtinId="43" customBuiltin="1"/>
    <cellStyle name="40% - Accent4 2" xfId="75"/>
    <cellStyle name="40% - Accent4 2 2" xfId="557"/>
    <cellStyle name="40% - Accent4 2 3" xfId="558"/>
    <cellStyle name="40% - Accent4 2 4" xfId="559"/>
    <cellStyle name="40% - Accent4 2_5.2" xfId="560"/>
    <cellStyle name="40% - Accent4 3" xfId="76"/>
    <cellStyle name="40% - Accent4 3 2" xfId="561"/>
    <cellStyle name="40% - Accent4 3 3" xfId="562"/>
    <cellStyle name="40% - Accent4 3 4" xfId="563"/>
    <cellStyle name="40% - Accent4 3_5.2" xfId="564"/>
    <cellStyle name="40% - Accent4 4" xfId="77"/>
    <cellStyle name="40% - Accent4 5" xfId="565"/>
    <cellStyle name="40% - Accent4 6" xfId="566"/>
    <cellStyle name="40% - Accent5" xfId="78" builtinId="47" customBuiltin="1"/>
    <cellStyle name="40% - Accent5 2" xfId="79"/>
    <cellStyle name="40% - Accent5 2 2" xfId="567"/>
    <cellStyle name="40% - Accent5 2 3" xfId="568"/>
    <cellStyle name="40% - Accent5 2 4" xfId="569"/>
    <cellStyle name="40% - Accent5 2_5.2" xfId="570"/>
    <cellStyle name="40% - Accent5 3" xfId="80"/>
    <cellStyle name="40% - Accent5 3 2" xfId="571"/>
    <cellStyle name="40% - Accent5 3 3" xfId="572"/>
    <cellStyle name="40% - Accent5 3 4" xfId="573"/>
    <cellStyle name="40% - Accent5 3_5.2" xfId="574"/>
    <cellStyle name="40% - Accent5 4" xfId="81"/>
    <cellStyle name="40% - Accent5 5" xfId="575"/>
    <cellStyle name="40% - Accent5 6" xfId="576"/>
    <cellStyle name="40% - Accent6" xfId="82" builtinId="51" customBuiltin="1"/>
    <cellStyle name="40% - Accent6 2" xfId="83"/>
    <cellStyle name="40% - Accent6 2 2" xfId="577"/>
    <cellStyle name="40% - Accent6 2 3" xfId="578"/>
    <cellStyle name="40% - Accent6 2 4" xfId="579"/>
    <cellStyle name="40% - Accent6 2_5.2" xfId="580"/>
    <cellStyle name="40% - Accent6 3" xfId="84"/>
    <cellStyle name="40% - Accent6 3 2" xfId="581"/>
    <cellStyle name="40% - Accent6 3 3" xfId="582"/>
    <cellStyle name="40% - Accent6 3 4" xfId="583"/>
    <cellStyle name="40% - Accent6 3_5.2" xfId="584"/>
    <cellStyle name="40% - Accent6 4" xfId="85"/>
    <cellStyle name="40% - Accent6 5" xfId="585"/>
    <cellStyle name="40% - Accent6 6" xfId="586"/>
    <cellStyle name="60% - Accent1" xfId="86" builtinId="32" customBuiltin="1"/>
    <cellStyle name="60% - Accent1 2" xfId="87"/>
    <cellStyle name="60% - Accent1 3" xfId="88"/>
    <cellStyle name="60% - Accent1 4" xfId="89"/>
    <cellStyle name="60% - Accent2" xfId="90" builtinId="36" customBuiltin="1"/>
    <cellStyle name="60% - Accent2 2" xfId="91"/>
    <cellStyle name="60% - Accent2 3" xfId="92"/>
    <cellStyle name="60% - Accent2 4" xfId="93"/>
    <cellStyle name="60% - Accent3" xfId="94" builtinId="40" customBuiltin="1"/>
    <cellStyle name="60% - Accent3 2" xfId="95"/>
    <cellStyle name="60% - Accent3 3" xfId="96"/>
    <cellStyle name="60% - Accent3 4" xfId="97"/>
    <cellStyle name="60% - Accent4" xfId="98" builtinId="44" customBuiltin="1"/>
    <cellStyle name="60% - Accent4 2" xfId="99"/>
    <cellStyle name="60% - Accent4 3" xfId="100"/>
    <cellStyle name="60% - Accent4 4" xfId="101"/>
    <cellStyle name="60% - Accent5" xfId="102" builtinId="48" customBuiltin="1"/>
    <cellStyle name="60% - Accent5 2" xfId="103"/>
    <cellStyle name="60% - Accent5 3" xfId="104"/>
    <cellStyle name="60% - Accent5 4" xfId="105"/>
    <cellStyle name="60% - Accent6" xfId="106" builtinId="52" customBuiltin="1"/>
    <cellStyle name="60% - Accent6 2" xfId="107"/>
    <cellStyle name="60% - Accent6 3" xfId="108"/>
    <cellStyle name="60% - Accent6 4" xfId="109"/>
    <cellStyle name="9999/99/99" xfId="110"/>
    <cellStyle name="Accent1" xfId="111" builtinId="29" customBuiltin="1"/>
    <cellStyle name="Accent1 2" xfId="112"/>
    <cellStyle name="Accent1 3" xfId="113"/>
    <cellStyle name="Accent1 4" xfId="114"/>
    <cellStyle name="Accent2" xfId="115" builtinId="33" customBuiltin="1"/>
    <cellStyle name="Accent2 2" xfId="116"/>
    <cellStyle name="Accent2 3" xfId="117"/>
    <cellStyle name="Accent2 4" xfId="118"/>
    <cellStyle name="Accent3" xfId="119" builtinId="37" customBuiltin="1"/>
    <cellStyle name="Accent3 2" xfId="120"/>
    <cellStyle name="Accent3 3" xfId="121"/>
    <cellStyle name="Accent3 4" xfId="122"/>
    <cellStyle name="Accent4" xfId="123" builtinId="41" customBuiltin="1"/>
    <cellStyle name="Accent4 2" xfId="124"/>
    <cellStyle name="Accent4 3" xfId="125"/>
    <cellStyle name="Accent4 4" xfId="126"/>
    <cellStyle name="Accent5" xfId="127" builtinId="45" customBuiltin="1"/>
    <cellStyle name="Accent5 2" xfId="128"/>
    <cellStyle name="Accent5 3" xfId="129"/>
    <cellStyle name="Accent5 4" xfId="130"/>
    <cellStyle name="Accent6" xfId="131" builtinId="49" customBuiltin="1"/>
    <cellStyle name="Accent6 2" xfId="132"/>
    <cellStyle name="Accent6 3" xfId="133"/>
    <cellStyle name="Accent6 4" xfId="134"/>
    <cellStyle name="Auto_OpenAuto_CloseExtractD" xfId="135"/>
    <cellStyle name="Bad" xfId="136" builtinId="27" customBuiltin="1"/>
    <cellStyle name="Bad 2" xfId="137"/>
    <cellStyle name="Bad 3" xfId="138"/>
    <cellStyle name="Bad 4" xfId="139"/>
    <cellStyle name="Body" xfId="140"/>
    <cellStyle name="Bold/Border" xfId="141"/>
    <cellStyle name="Brand Align Left Text" xfId="142"/>
    <cellStyle name="Brand Default" xfId="143"/>
    <cellStyle name="Brand Percent" xfId="144"/>
    <cellStyle name="Brand Source" xfId="145"/>
    <cellStyle name="Brand Subtitle with Underline" xfId="146"/>
    <cellStyle name="Brand Subtitle without Underline" xfId="147"/>
    <cellStyle name="Brand Title" xfId="148"/>
    <cellStyle name="Bullet" xfId="149"/>
    <cellStyle name="Calc Currency (0)" xfId="150"/>
    <cellStyle name="Calc Currency (0) 2" xfId="151"/>
    <cellStyle name="Calc Currency (0) 3" xfId="587"/>
    <cellStyle name="Calc Currency (0) 4" xfId="588"/>
    <cellStyle name="Calc Currency (0)_5.2" xfId="589"/>
    <cellStyle name="Calculation" xfId="152" builtinId="22" customBuiltin="1"/>
    <cellStyle name="Calculation 2" xfId="153"/>
    <cellStyle name="Calculation 3" xfId="154"/>
    <cellStyle name="Calculation 4" xfId="155"/>
    <cellStyle name="Check Cell" xfId="156" builtinId="23" customBuiltin="1"/>
    <cellStyle name="Check Cell 2" xfId="157"/>
    <cellStyle name="Check Cell 3" xfId="158"/>
    <cellStyle name="Check Cell 4" xfId="159"/>
    <cellStyle name="Comma" xfId="160" builtinId="3"/>
    <cellStyle name="Comma  - Style1" xfId="161"/>
    <cellStyle name="Comma  - Style2" xfId="162"/>
    <cellStyle name="Comma  - Style3" xfId="163"/>
    <cellStyle name="Comma  - Style4" xfId="164"/>
    <cellStyle name="Comma  - Style5" xfId="165"/>
    <cellStyle name="Comma  - Style6" xfId="166"/>
    <cellStyle name="Comma  - Style7" xfId="167"/>
    <cellStyle name="Comma  - Style8" xfId="168"/>
    <cellStyle name="Comma 10" xfId="169"/>
    <cellStyle name="Comma 10 2" xfId="590"/>
    <cellStyle name="Comma 10 3" xfId="591"/>
    <cellStyle name="Comma 10 4" xfId="592"/>
    <cellStyle name="Comma 11" xfId="170"/>
    <cellStyle name="Comma 11 2" xfId="593"/>
    <cellStyle name="Comma 11 3" xfId="594"/>
    <cellStyle name="Comma 11 4" xfId="595"/>
    <cellStyle name="Comma 12" xfId="171"/>
    <cellStyle name="Comma 13" xfId="172"/>
    <cellStyle name="Comma 13 2" xfId="173"/>
    <cellStyle name="Comma 14" xfId="174"/>
    <cellStyle name="Comma 14 2" xfId="770"/>
    <cellStyle name="Comma 14 2 2" xfId="797"/>
    <cellStyle name="Comma 14 2 3" xfId="815"/>
    <cellStyle name="Comma 14 3" xfId="782"/>
    <cellStyle name="Comma 14 4" xfId="808"/>
    <cellStyle name="Comma 15" xfId="175"/>
    <cellStyle name="Comma 16" xfId="596"/>
    <cellStyle name="Comma 16 2" xfId="777"/>
    <cellStyle name="Comma 16 2 2" xfId="798"/>
    <cellStyle name="Comma 16 2 3" xfId="819"/>
    <cellStyle name="Comma 16 3" xfId="787"/>
    <cellStyle name="Comma 16 4" xfId="814"/>
    <cellStyle name="Comma 17" xfId="779"/>
    <cellStyle name="Comma 17 2" xfId="791"/>
    <cellStyle name="Comma 17 3" xfId="821"/>
    <cellStyle name="Comma 18" xfId="806"/>
    <cellStyle name="Comma 18 2" xfId="823"/>
    <cellStyle name="Comma 19" xfId="789"/>
    <cellStyle name="Comma 19 2" xfId="828"/>
    <cellStyle name="Comma 19 3" xfId="825"/>
    <cellStyle name="Comma 2" xfId="176"/>
    <cellStyle name="Comma 2 10" xfId="597"/>
    <cellStyle name="Comma 2 11" xfId="598"/>
    <cellStyle name="Comma 2 2" xfId="177"/>
    <cellStyle name="Comma 2 2 2" xfId="178"/>
    <cellStyle name="Comma 2 2 2 2" xfId="599"/>
    <cellStyle name="Comma 2 2 2 3" xfId="600"/>
    <cellStyle name="Comma 2 2 2 4" xfId="601"/>
    <cellStyle name="Comma 2 2 3" xfId="179"/>
    <cellStyle name="Comma 2 2 3 2" xfId="602"/>
    <cellStyle name="Comma 2 2 3 3" xfId="603"/>
    <cellStyle name="Comma 2 2 3 4" xfId="604"/>
    <cellStyle name="Comma 2 2 4" xfId="605"/>
    <cellStyle name="Comma 2 2 5" xfId="606"/>
    <cellStyle name="Comma 2 2 6" xfId="607"/>
    <cellStyle name="Comma 2 3" xfId="180"/>
    <cellStyle name="Comma 2 3 2" xfId="608"/>
    <cellStyle name="Comma 2 3 3" xfId="609"/>
    <cellStyle name="Comma 2 3 4" xfId="610"/>
    <cellStyle name="Comma 2 4" xfId="181"/>
    <cellStyle name="Comma 2 4 2" xfId="611"/>
    <cellStyle name="Comma 2 4 3" xfId="612"/>
    <cellStyle name="Comma 2 4 4" xfId="613"/>
    <cellStyle name="Comma 2 5" xfId="182"/>
    <cellStyle name="Comma 2 5 2" xfId="614"/>
    <cellStyle name="Comma 2 5 3" xfId="615"/>
    <cellStyle name="Comma 2 5 4" xfId="616"/>
    <cellStyle name="Comma 2 6" xfId="183"/>
    <cellStyle name="Comma 2 6 2" xfId="617"/>
    <cellStyle name="Comma 2 6 3" xfId="618"/>
    <cellStyle name="Comma 2 6 4" xfId="619"/>
    <cellStyle name="Comma 2 7" xfId="184"/>
    <cellStyle name="Comma 2 7 2" xfId="620"/>
    <cellStyle name="Comma 2 7 3" xfId="621"/>
    <cellStyle name="Comma 2 7 4" xfId="622"/>
    <cellStyle name="Comma 2 8" xfId="185"/>
    <cellStyle name="Comma 2 8 2" xfId="623"/>
    <cellStyle name="Comma 2 8 3" xfId="624"/>
    <cellStyle name="Comma 2 8 4" xfId="625"/>
    <cellStyle name="Comma 2 9" xfId="626"/>
    <cellStyle name="Comma 2_Xl0000002" xfId="186"/>
    <cellStyle name="Comma 22" xfId="187"/>
    <cellStyle name="Comma 3" xfId="188"/>
    <cellStyle name="Comma 3 2" xfId="189"/>
    <cellStyle name="Comma 3 2 2" xfId="190"/>
    <cellStyle name="Comma 3 3" xfId="191"/>
    <cellStyle name="Comma 3 4" xfId="192"/>
    <cellStyle name="Comma 3 5" xfId="627"/>
    <cellStyle name="Comma 4" xfId="193"/>
    <cellStyle name="Comma 4 2" xfId="194"/>
    <cellStyle name="Comma 5" xfId="195"/>
    <cellStyle name="Comma 5 2" xfId="196"/>
    <cellStyle name="Comma 5 3" xfId="628"/>
    <cellStyle name="Comma 5 4" xfId="629"/>
    <cellStyle name="Comma 6" xfId="197"/>
    <cellStyle name="Comma 7" xfId="198"/>
    <cellStyle name="Comma 8" xfId="199"/>
    <cellStyle name="Comma 9" xfId="200"/>
    <cellStyle name="Comma 9 2" xfId="630"/>
    <cellStyle name="Comma 9 3" xfId="631"/>
    <cellStyle name="Comma 9 4" xfId="632"/>
    <cellStyle name="Comma_Final accou by farrukh PCMF" xfId="201"/>
    <cellStyle name="CompanyName" xfId="202"/>
    <cellStyle name="Component" xfId="203"/>
    <cellStyle name="Copied" xfId="204"/>
    <cellStyle name="Currency 2" xfId="205"/>
    <cellStyle name="Currency 2 2" xfId="633"/>
    <cellStyle name="Currency 2 3" xfId="634"/>
    <cellStyle name="Currency 2 4" xfId="635"/>
    <cellStyle name="Dash" xfId="206"/>
    <cellStyle name="Description" xfId="207"/>
    <cellStyle name="Dollar" xfId="208"/>
    <cellStyle name="Entered" xfId="209"/>
    <cellStyle name="Euro" xfId="210"/>
    <cellStyle name="Euro 2" xfId="636"/>
    <cellStyle name="Euro 3" xfId="637"/>
    <cellStyle name="Euro 4" xfId="638"/>
    <cellStyle name="Explanatory Text" xfId="211" builtinId="53" customBuiltin="1"/>
    <cellStyle name="Explanatory Text 2" xfId="212"/>
    <cellStyle name="Explanatory Text 3" xfId="213"/>
    <cellStyle name="Explanatory Text 4" xfId="214"/>
    <cellStyle name="Feature" xfId="215"/>
    <cellStyle name="Fixed" xfId="216"/>
    <cellStyle name="Fixed 2" xfId="639"/>
    <cellStyle name="Fixed 3" xfId="640"/>
    <cellStyle name="Fixed 4" xfId="641"/>
    <cellStyle name="Fixed_5.2" xfId="642"/>
    <cellStyle name="Good" xfId="217" builtinId="26" customBuiltin="1"/>
    <cellStyle name="Good 2" xfId="218"/>
    <cellStyle name="Good 3" xfId="219"/>
    <cellStyle name="Good 4" xfId="220"/>
    <cellStyle name="Grey" xfId="221"/>
    <cellStyle name="Header1" xfId="222"/>
    <cellStyle name="Header2" xfId="223"/>
    <cellStyle name="Heading 1" xfId="224" builtinId="16" customBuiltin="1"/>
    <cellStyle name="Heading 1 2" xfId="225"/>
    <cellStyle name="Heading 1 3" xfId="226"/>
    <cellStyle name="Heading 1 4" xfId="227"/>
    <cellStyle name="Heading 2" xfId="228" builtinId="17" customBuiltin="1"/>
    <cellStyle name="Heading 2 2" xfId="229"/>
    <cellStyle name="Heading 2 3" xfId="230"/>
    <cellStyle name="Heading 2 4" xfId="231"/>
    <cellStyle name="Heading 3" xfId="232" builtinId="18" customBuiltin="1"/>
    <cellStyle name="Heading 3 2" xfId="233"/>
    <cellStyle name="Heading 3 3" xfId="234"/>
    <cellStyle name="Heading 3 4" xfId="235"/>
    <cellStyle name="Heading 4" xfId="236" builtinId="19" customBuiltin="1"/>
    <cellStyle name="Heading 4 2" xfId="237"/>
    <cellStyle name="Heading 4 3" xfId="238"/>
    <cellStyle name="Heading 4 4" xfId="239"/>
    <cellStyle name="Input" xfId="240" builtinId="20" customBuiltin="1"/>
    <cellStyle name="Input [yellow]" xfId="241"/>
    <cellStyle name="Input 2" xfId="242"/>
    <cellStyle name="Input 3" xfId="243"/>
    <cellStyle name="Input 4" xfId="244"/>
    <cellStyle name="Instructions" xfId="245"/>
    <cellStyle name="Integer" xfId="246"/>
    <cellStyle name="Integer 2" xfId="643"/>
    <cellStyle name="Integer 3" xfId="644"/>
    <cellStyle name="Integer 4" xfId="645"/>
    <cellStyle name="Integer_5.2" xfId="646"/>
    <cellStyle name="Intial cap" xfId="247"/>
    <cellStyle name="Linked Cell" xfId="248" builtinId="24" customBuiltin="1"/>
    <cellStyle name="Linked Cell 2" xfId="249"/>
    <cellStyle name="Linked Cell 3" xfId="250"/>
    <cellStyle name="Linked Cell 4" xfId="251"/>
    <cellStyle name="Millares [0]_laroux" xfId="252"/>
    <cellStyle name="Millares_laroux" xfId="253"/>
    <cellStyle name="Milliers [0]_mk" xfId="254"/>
    <cellStyle name="Milliers_mk" xfId="255"/>
    <cellStyle name="Monétaire [0]_mk" xfId="256"/>
    <cellStyle name="Monétaire_mk" xfId="257"/>
    <cellStyle name="MOQ" xfId="258"/>
    <cellStyle name="Neutral" xfId="259" builtinId="28" customBuiltin="1"/>
    <cellStyle name="Neutral 2" xfId="260"/>
    <cellStyle name="Neutral 3" xfId="261"/>
    <cellStyle name="Neutral 4" xfId="262"/>
    <cellStyle name="New Markets operations Indicators" xfId="263"/>
    <cellStyle name="Normal" xfId="0" builtinId="0"/>
    <cellStyle name="Normal - Style1" xfId="264"/>
    <cellStyle name="Normal - Style1 2" xfId="647"/>
    <cellStyle name="Normal - Style1 3" xfId="648"/>
    <cellStyle name="Normal - Style1 4" xfId="649"/>
    <cellStyle name="Normal - Style1_5.2" xfId="650"/>
    <cellStyle name="Normal 10" xfId="265"/>
    <cellStyle name="Normal 10 2" xfId="266"/>
    <cellStyle name="Normal 10 2 2" xfId="772"/>
    <cellStyle name="Normal 10 2 2 2" xfId="799"/>
    <cellStyle name="Normal 10 2 2 3" xfId="816"/>
    <cellStyle name="Normal 10 2 3" xfId="783"/>
    <cellStyle name="Normal 10 2 4" xfId="809"/>
    <cellStyle name="Normal 11" xfId="267"/>
    <cellStyle name="Normal 12" xfId="268"/>
    <cellStyle name="Normal 13" xfId="269"/>
    <cellStyle name="Normal 14" xfId="270"/>
    <cellStyle name="Normal 15" xfId="271"/>
    <cellStyle name="Normal 16" xfId="272"/>
    <cellStyle name="Normal 16 2" xfId="774"/>
    <cellStyle name="Normal 16 2 2" xfId="800"/>
    <cellStyle name="Normal 16 2 3" xfId="817"/>
    <cellStyle name="Normal 16 3" xfId="784"/>
    <cellStyle name="Normal 16 4" xfId="810"/>
    <cellStyle name="Normal 17" xfId="273"/>
    <cellStyle name="Normal 18" xfId="778"/>
    <cellStyle name="Normal 18 2" xfId="790"/>
    <cellStyle name="Normal 18 3" xfId="820"/>
    <cellStyle name="Normal 19" xfId="781"/>
    <cellStyle name="Normal 19 2" xfId="801"/>
    <cellStyle name="Normal 2" xfId="274"/>
    <cellStyle name="Normal 2 10" xfId="651"/>
    <cellStyle name="Normal 2 11" xfId="652"/>
    <cellStyle name="Normal 2 12" xfId="653"/>
    <cellStyle name="Normal 2 2" xfId="275"/>
    <cellStyle name="Normal 2 2 10" xfId="654"/>
    <cellStyle name="Normal 2 2 2" xfId="276"/>
    <cellStyle name="Normal 2 2 2 2" xfId="655"/>
    <cellStyle name="Normal 2 2 2 3" xfId="656"/>
    <cellStyle name="Normal 2 2 2 4" xfId="657"/>
    <cellStyle name="Normal 2 2 2_5.2" xfId="658"/>
    <cellStyle name="Normal 2 2 3" xfId="277"/>
    <cellStyle name="Normal 2 2 3 2" xfId="659"/>
    <cellStyle name="Normal 2 2 3 3" xfId="660"/>
    <cellStyle name="Normal 2 2 3 4" xfId="661"/>
    <cellStyle name="Normal 2 2 3_5.2" xfId="662"/>
    <cellStyle name="Normal 2 2 4" xfId="663"/>
    <cellStyle name="Normal 2 2 5" xfId="664"/>
    <cellStyle name="Normal 2 2 6" xfId="665"/>
    <cellStyle name="Normal 2 2 7" xfId="666"/>
    <cellStyle name="Normal 2 2 8" xfId="667"/>
    <cellStyle name="Normal 2 2 9" xfId="668"/>
    <cellStyle name="Normal 2 2_5.2" xfId="669"/>
    <cellStyle name="Normal 2 3" xfId="278"/>
    <cellStyle name="Normal 2 3 2" xfId="670"/>
    <cellStyle name="Normal 2 3 3" xfId="671"/>
    <cellStyle name="Normal 2 3 4" xfId="672"/>
    <cellStyle name="Normal 2 3_5.2" xfId="673"/>
    <cellStyle name="Normal 2 4" xfId="279"/>
    <cellStyle name="Normal 2 4 2" xfId="674"/>
    <cellStyle name="Normal 2 4 3" xfId="675"/>
    <cellStyle name="Normal 2 4 4" xfId="676"/>
    <cellStyle name="Normal 2 4_5.2" xfId="677"/>
    <cellStyle name="Normal 2 5" xfId="280"/>
    <cellStyle name="Normal 2 5 2" xfId="678"/>
    <cellStyle name="Normal 2 5 3" xfId="679"/>
    <cellStyle name="Normal 2 5 4" xfId="680"/>
    <cellStyle name="Normal 2 5_5.2" xfId="681"/>
    <cellStyle name="Normal 2 6" xfId="281"/>
    <cellStyle name="Normal 2 6 2" xfId="682"/>
    <cellStyle name="Normal 2 6 3" xfId="683"/>
    <cellStyle name="Normal 2 6 4" xfId="684"/>
    <cellStyle name="Normal 2 6_5.2" xfId="685"/>
    <cellStyle name="Normal 2 7" xfId="282"/>
    <cellStyle name="Normal 2 8" xfId="283"/>
    <cellStyle name="Normal 2 9" xfId="284"/>
    <cellStyle name="Normal 2_3_After_SW_changes_PIF_accounts_2008" xfId="285"/>
    <cellStyle name="Normal 20" xfId="802"/>
    <cellStyle name="Normal 21" xfId="788"/>
    <cellStyle name="Normal 21 2" xfId="827"/>
    <cellStyle name="Normal 21 3" xfId="824"/>
    <cellStyle name="Normal 22" xfId="805"/>
    <cellStyle name="Normal 3" xfId="286"/>
    <cellStyle name="Normal 3 2" xfId="287"/>
    <cellStyle name="Normal 3 2 2" xfId="288"/>
    <cellStyle name="Normal 3 2 3" xfId="686"/>
    <cellStyle name="Normal 3 2 4" xfId="687"/>
    <cellStyle name="Normal 3 2_5.2" xfId="688"/>
    <cellStyle name="Normal 3 3" xfId="289"/>
    <cellStyle name="Normal 3 4" xfId="775"/>
    <cellStyle name="Normal 3 5" xfId="771"/>
    <cellStyle name="Normal 3 6" xfId="773"/>
    <cellStyle name="Normal 3 7" xfId="769"/>
    <cellStyle name="Normal 3 8" xfId="785"/>
    <cellStyle name="Normal 3 9" xfId="811"/>
    <cellStyle name="Normal 3_31 Dec Accounts 2009-NIUT" xfId="290"/>
    <cellStyle name="Normal 4" xfId="291"/>
    <cellStyle name="Normal 4 2" xfId="292"/>
    <cellStyle name="Normal 4 2 2" xfId="689"/>
    <cellStyle name="Normal 4 2 3" xfId="690"/>
    <cellStyle name="Normal 4 2 4" xfId="691"/>
    <cellStyle name="Normal 4 2_5.2" xfId="692"/>
    <cellStyle name="Normal 4 3" xfId="693"/>
    <cellStyle name="Normal 4 4" xfId="694"/>
    <cellStyle name="Normal 4 5" xfId="695"/>
    <cellStyle name="Normal 4_5.2" xfId="696"/>
    <cellStyle name="Normal 5" xfId="293"/>
    <cellStyle name="Normal 5 10" xfId="697"/>
    <cellStyle name="Normal 5 2" xfId="294"/>
    <cellStyle name="Normal 5 2 2" xfId="698"/>
    <cellStyle name="Normal 5 2 3" xfId="699"/>
    <cellStyle name="Normal 5 2 4" xfId="700"/>
    <cellStyle name="Normal 5 2_5.2" xfId="701"/>
    <cellStyle name="Normal 5 3" xfId="295"/>
    <cellStyle name="Normal 5 4" xfId="702"/>
    <cellStyle name="Normal 5 5" xfId="703"/>
    <cellStyle name="Normal 5 6" xfId="704"/>
    <cellStyle name="Normal 5 7" xfId="705"/>
    <cellStyle name="Normal 5 8" xfId="706"/>
    <cellStyle name="Normal 5 9" xfId="707"/>
    <cellStyle name="Normal 5_31 Dec Accounts 2009-NIUT" xfId="296"/>
    <cellStyle name="Normal 6" xfId="297"/>
    <cellStyle name="Normal 6 2" xfId="298"/>
    <cellStyle name="Normal 6 3" xfId="708"/>
    <cellStyle name="Normal 6 4" xfId="709"/>
    <cellStyle name="Normal 6_5.2" xfId="710"/>
    <cellStyle name="Normal 7" xfId="299"/>
    <cellStyle name="Normal 7 2" xfId="711"/>
    <cellStyle name="Normal 7 3" xfId="712"/>
    <cellStyle name="Normal 7 4" xfId="713"/>
    <cellStyle name="Normal 7_5.2" xfId="714"/>
    <cellStyle name="Normal 8" xfId="300"/>
    <cellStyle name="Normal 8 2" xfId="301"/>
    <cellStyle name="Normal 8 3" xfId="715"/>
    <cellStyle name="Normal 8 4" xfId="716"/>
    <cellStyle name="Normal 8_5.2" xfId="717"/>
    <cellStyle name="Normal 9" xfId="302"/>
    <cellStyle name="Normal_5-1-2010-NIT-EMOF DEC Accounts 2009(F)" xfId="385"/>
    <cellStyle name="Normal_Balanca sheet analysis 01" xfId="303"/>
    <cellStyle name="Normal_Cash Flow for the period" xfId="304"/>
    <cellStyle name="Normal_Final accou by farrukh PCMF" xfId="305"/>
    <cellStyle name="Normal_Final accou by farrukh PCMF_Accounts 2009-NIUT NON LOC-after RAJ final-signed" xfId="813"/>
    <cellStyle name="Normal_Final_Accounts_2009_NIT GBF  Financial Statements - Septembr 30, 2010 - Draft 1" xfId="833"/>
    <cellStyle name="Normal_Half_Yearly_Accounts_NCF_2006__auditors_" xfId="306"/>
    <cellStyle name="Normal_Half_Yearly_Accounts_NCF_2006__auditors_ 2" xfId="834"/>
    <cellStyle name="Normal_NIT GBF  Financial Statements - HY 09 SALMAN REVIEWED" xfId="831"/>
    <cellStyle name="Normal_NIT GBF  Financial Statements - HY 09 SALMAN REVIEWED_NIT GBF - FS - Dec 31, 2010 - Income" xfId="832"/>
    <cellStyle name="Normal_NIT-EMOF DEC Accounts 2009(8-1-2010)" xfId="386"/>
    <cellStyle name="Normal_NIT-EMOF SEP Accounts 2009" xfId="307"/>
    <cellStyle name="Normal_PIF may account 3rd draft 2" xfId="830"/>
    <cellStyle name="Normal_Portfolio" xfId="308"/>
    <cellStyle name="Normal_PSM DEC 2003(Final by Auditors)" xfId="835"/>
    <cellStyle name="Normal_Worksheet in   PGF 2005 final" xfId="309"/>
    <cellStyle name="Normal_Worksheet in   PGF 2005 final 2" xfId="310"/>
    <cellStyle name="Normal_Worksheet in   PGF 2005 final_Accounts 2009-NIUT NON LOC-after RAJ final-signed" xfId="311"/>
    <cellStyle name="Normal_Worksheet in   PGF 2005 final_Accounts 2009-NIUT NON LOC-after RAJ final-signed 2" xfId="387"/>
    <cellStyle name="Note" xfId="312" builtinId="10" customBuiltin="1"/>
    <cellStyle name="Note 2" xfId="313"/>
    <cellStyle name="Note 2 2" xfId="718"/>
    <cellStyle name="Note 2 3" xfId="719"/>
    <cellStyle name="Note 2 4" xfId="720"/>
    <cellStyle name="Note 3" xfId="314"/>
    <cellStyle name="Note 3 2" xfId="721"/>
    <cellStyle name="Note 3 3" xfId="722"/>
    <cellStyle name="Note 3 4" xfId="723"/>
    <cellStyle name="Note 4" xfId="315"/>
    <cellStyle name="Note 5" xfId="724"/>
    <cellStyle name="Note 6" xfId="725"/>
    <cellStyle name="Option" xfId="316"/>
    <cellStyle name="Output" xfId="317" builtinId="21" customBuiltin="1"/>
    <cellStyle name="Output 2" xfId="318"/>
    <cellStyle name="Output 3" xfId="319"/>
    <cellStyle name="Output 4" xfId="320"/>
    <cellStyle name="OUTPUT AMOUNTS" xfId="321"/>
    <cellStyle name="Output Amounts 2" xfId="322"/>
    <cellStyle name="Output Amounts_DOM Balanced 24 Jan 2008" xfId="323"/>
    <cellStyle name="OUTPUT COLUMN HEADINGS" xfId="324"/>
    <cellStyle name="Output Column Headings 2" xfId="325"/>
    <cellStyle name="Output Column Headings_KP_-_ANNUAL_ACCOUNTS EPZ" xfId="326"/>
    <cellStyle name="OUTPUT LINE ITEMS" xfId="327"/>
    <cellStyle name="Output Line Items 2" xfId="328"/>
    <cellStyle name="Output Line Items_DOM Balanced 24 Jan 2008" xfId="329"/>
    <cellStyle name="OUTPUT REPORT HEADING" xfId="330"/>
    <cellStyle name="Output Report Heading 2" xfId="331"/>
    <cellStyle name="Output Report Heading_KP_-_ANNUAL_ACCOUNTS EPZ" xfId="332"/>
    <cellStyle name="OUTPUT REPORT TITLE" xfId="333"/>
    <cellStyle name="Output Report Title 2" xfId="334"/>
    <cellStyle name="Output Report Title_KP_-_ANNUAL_ACCOUNTS EPZ" xfId="335"/>
    <cellStyle name="Percent [2]" xfId="336"/>
    <cellStyle name="Percent [2] 2" xfId="726"/>
    <cellStyle name="Percent [2] 3" xfId="727"/>
    <cellStyle name="Percent [2] 4" xfId="728"/>
    <cellStyle name="Percent 2" xfId="337"/>
    <cellStyle name="Percent 2 10" xfId="729"/>
    <cellStyle name="Percent 2 2" xfId="338"/>
    <cellStyle name="Percent 2 2 2" xfId="339"/>
    <cellStyle name="Percent 2 2 2 2" xfId="730"/>
    <cellStyle name="Percent 2 2 2 3" xfId="731"/>
    <cellStyle name="Percent 2 2 2 4" xfId="732"/>
    <cellStyle name="Percent 2 2 3" xfId="340"/>
    <cellStyle name="Percent 2 2 3 2" xfId="733"/>
    <cellStyle name="Percent 2 2 3 3" xfId="734"/>
    <cellStyle name="Percent 2 2 3 4" xfId="735"/>
    <cellStyle name="Percent 2 2 4" xfId="736"/>
    <cellStyle name="Percent 2 2 5" xfId="737"/>
    <cellStyle name="Percent 2 2 6" xfId="738"/>
    <cellStyle name="Percent 2 3" xfId="341"/>
    <cellStyle name="Percent 2 3 2" xfId="739"/>
    <cellStyle name="Percent 2 3 3" xfId="740"/>
    <cellStyle name="Percent 2 3 4" xfId="741"/>
    <cellStyle name="Percent 2 4" xfId="342"/>
    <cellStyle name="Percent 2 4 2" xfId="742"/>
    <cellStyle name="Percent 2 4 3" xfId="743"/>
    <cellStyle name="Percent 2 4 4" xfId="744"/>
    <cellStyle name="Percent 2 5" xfId="343"/>
    <cellStyle name="Percent 2 5 2" xfId="745"/>
    <cellStyle name="Percent 2 5 3" xfId="746"/>
    <cellStyle name="Percent 2 5 4" xfId="747"/>
    <cellStyle name="Percent 2 6" xfId="344"/>
    <cellStyle name="Percent 2 6 2" xfId="748"/>
    <cellStyle name="Percent 2 6 3" xfId="749"/>
    <cellStyle name="Percent 2 6 4" xfId="750"/>
    <cellStyle name="Percent 2 7" xfId="345"/>
    <cellStyle name="Percent 2 7 2" xfId="751"/>
    <cellStyle name="Percent 2 7 3" xfId="752"/>
    <cellStyle name="Percent 2 7 4" xfId="753"/>
    <cellStyle name="Percent 2 8" xfId="754"/>
    <cellStyle name="Percent 2 9" xfId="755"/>
    <cellStyle name="Percent 3" xfId="346"/>
    <cellStyle name="Percent 3 2" xfId="347"/>
    <cellStyle name="Percent 3 3" xfId="756"/>
    <cellStyle name="Percent 3 4" xfId="757"/>
    <cellStyle name="Percent 4" xfId="348"/>
    <cellStyle name="Percent 4 2" xfId="758"/>
    <cellStyle name="Percent 4 3" xfId="759"/>
    <cellStyle name="Percent 4 4" xfId="760"/>
    <cellStyle name="Percent 5" xfId="349"/>
    <cellStyle name="Percent 5 2" xfId="350"/>
    <cellStyle name="Percent 5 3" xfId="761"/>
    <cellStyle name="Percent 5 4" xfId="762"/>
    <cellStyle name="Percent 6" xfId="351"/>
    <cellStyle name="Percent 6 2" xfId="776"/>
    <cellStyle name="Percent 6 2 2" xfId="803"/>
    <cellStyle name="Percent 6 2 3" xfId="818"/>
    <cellStyle name="Percent 6 3" xfId="786"/>
    <cellStyle name="Percent 6 4" xfId="812"/>
    <cellStyle name="Percent 7" xfId="352"/>
    <cellStyle name="Percent 8" xfId="780"/>
    <cellStyle name="Percent 8 2" xfId="804"/>
    <cellStyle name="Percent 8 3" xfId="822"/>
    <cellStyle name="Percent 9" xfId="826"/>
    <cellStyle name="Percent 9 2" xfId="829"/>
    <cellStyle name="Pivot Style Medium 13" xfId="353"/>
    <cellStyle name="Pivot Style Medium 13 2" xfId="763"/>
    <cellStyle name="Pivot Style Medium 13 3" xfId="764"/>
    <cellStyle name="Pivot Style Medium 13 4" xfId="765"/>
    <cellStyle name="PSChar" xfId="354"/>
    <cellStyle name="RevList" xfId="355"/>
    <cellStyle name="ri_Category 30-06-07_4" xfId="356"/>
    <cellStyle name="SAPBEXstdItem" xfId="357"/>
    <cellStyle name="Style 1" xfId="358"/>
    <cellStyle name="Style 1 2" xfId="359"/>
    <cellStyle name="Style 1 3" xfId="766"/>
    <cellStyle name="Style 1 4" xfId="767"/>
    <cellStyle name="Style 1_5.2" xfId="768"/>
    <cellStyle name="Sub-group Hdg" xfId="360"/>
    <cellStyle name="Sub-heading" xfId="361"/>
    <cellStyle name="Subtotal" xfId="362"/>
    <cellStyle name="Title" xfId="363" builtinId="15" customBuiltin="1"/>
    <cellStyle name="Title 2" xfId="364"/>
    <cellStyle name="Title 3" xfId="365"/>
    <cellStyle name="Title 4" xfId="366"/>
    <cellStyle name="Total" xfId="367" builtinId="25" customBuiltin="1"/>
    <cellStyle name="Total 2" xfId="368"/>
    <cellStyle name="Total 3" xfId="369"/>
    <cellStyle name="Total 4" xfId="370"/>
    <cellStyle name="Tusental (0)_pldt" xfId="371"/>
    <cellStyle name="Tusental_pldt" xfId="372"/>
    <cellStyle name="Value" xfId="373"/>
    <cellStyle name="Valuta (0)_pldt" xfId="374"/>
    <cellStyle name="Valuta_pldt" xfId="375"/>
    <cellStyle name="Warning Text" xfId="376" builtinId="11" customBuiltin="1"/>
    <cellStyle name="Warning Text 2" xfId="377"/>
    <cellStyle name="Warning Text 3" xfId="378"/>
    <cellStyle name="Warning Text 4" xfId="379"/>
    <cellStyle name="桁区切り [0.00]_RESULTS" xfId="380"/>
    <cellStyle name="桁区切り_RESULTS" xfId="381"/>
    <cellStyle name="標準_RESULTS" xfId="382"/>
    <cellStyle name="通貨 [0.00]_RESULTS" xfId="383"/>
    <cellStyle name="通貨_RESULTS" xfId="384"/>
  </cellStyles>
  <dxfs count="1">
    <dxf>
      <font>
        <condense val="0"/>
        <extend val="0"/>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C1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externalLink" Target="externalLinks/externalLink26.xml"/><Relationship Id="rId50" Type="http://schemas.openxmlformats.org/officeDocument/2006/relationships/externalLink" Target="externalLinks/externalLink29.xml"/><Relationship Id="rId55" Type="http://schemas.openxmlformats.org/officeDocument/2006/relationships/externalLink" Target="externalLinks/externalLink34.xml"/><Relationship Id="rId63" Type="http://schemas.openxmlformats.org/officeDocument/2006/relationships/externalLink" Target="externalLinks/externalLink42.xml"/><Relationship Id="rId68" Type="http://schemas.openxmlformats.org/officeDocument/2006/relationships/externalLink" Target="externalLinks/externalLink47.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53" Type="http://schemas.openxmlformats.org/officeDocument/2006/relationships/externalLink" Target="externalLinks/externalLink32.xml"/><Relationship Id="rId58" Type="http://schemas.openxmlformats.org/officeDocument/2006/relationships/externalLink" Target="externalLinks/externalLink37.xml"/><Relationship Id="rId66" Type="http://schemas.openxmlformats.org/officeDocument/2006/relationships/externalLink" Target="externalLinks/externalLink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49" Type="http://schemas.openxmlformats.org/officeDocument/2006/relationships/externalLink" Target="externalLinks/externalLink28.xml"/><Relationship Id="rId57" Type="http://schemas.openxmlformats.org/officeDocument/2006/relationships/externalLink" Target="externalLinks/externalLink36.xml"/><Relationship Id="rId61" Type="http://schemas.openxmlformats.org/officeDocument/2006/relationships/externalLink" Target="externalLinks/externalLink4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externalLink" Target="externalLinks/externalLink23.xml"/><Relationship Id="rId52" Type="http://schemas.openxmlformats.org/officeDocument/2006/relationships/externalLink" Target="externalLinks/externalLink31.xml"/><Relationship Id="rId60" Type="http://schemas.openxmlformats.org/officeDocument/2006/relationships/externalLink" Target="externalLinks/externalLink39.xml"/><Relationship Id="rId65" Type="http://schemas.openxmlformats.org/officeDocument/2006/relationships/externalLink" Target="externalLinks/externalLink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48" Type="http://schemas.openxmlformats.org/officeDocument/2006/relationships/externalLink" Target="externalLinks/externalLink27.xml"/><Relationship Id="rId56" Type="http://schemas.openxmlformats.org/officeDocument/2006/relationships/externalLink" Target="externalLinks/externalLink35.xml"/><Relationship Id="rId64" Type="http://schemas.openxmlformats.org/officeDocument/2006/relationships/externalLink" Target="externalLinks/externalLink43.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30.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externalLink" Target="externalLinks/externalLink25.xml"/><Relationship Id="rId59" Type="http://schemas.openxmlformats.org/officeDocument/2006/relationships/externalLink" Target="externalLinks/externalLink38.xml"/><Relationship Id="rId67" Type="http://schemas.openxmlformats.org/officeDocument/2006/relationships/externalLink" Target="externalLinks/externalLink46.xml"/><Relationship Id="rId20" Type="http://schemas.openxmlformats.org/officeDocument/2006/relationships/worksheet" Target="worksheets/sheet20.xml"/><Relationship Id="rId41" Type="http://schemas.openxmlformats.org/officeDocument/2006/relationships/externalLink" Target="externalLinks/externalLink20.xml"/><Relationship Id="rId54" Type="http://schemas.openxmlformats.org/officeDocument/2006/relationships/externalLink" Target="externalLinks/externalLink33.xml"/><Relationship Id="rId62" Type="http://schemas.openxmlformats.org/officeDocument/2006/relationships/externalLink" Target="externalLinks/externalLink41.xml"/><Relationship Id="rId7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428625</xdr:colOff>
      <xdr:row>12</xdr:row>
      <xdr:rowOff>133350</xdr:rowOff>
    </xdr:from>
    <xdr:to>
      <xdr:col>9</xdr:col>
      <xdr:colOff>381000</xdr:colOff>
      <xdr:row>35</xdr:row>
      <xdr:rowOff>9525</xdr:rowOff>
    </xdr:to>
    <xdr:sp macro="" textlink="">
      <xdr:nvSpPr>
        <xdr:cNvPr id="2" name="AutoShape 1"/>
        <xdr:cNvSpPr>
          <a:spLocks noChangeArrowheads="1"/>
        </xdr:cNvSpPr>
      </xdr:nvSpPr>
      <xdr:spPr bwMode="auto">
        <a:xfrm>
          <a:off x="428625" y="2076450"/>
          <a:ext cx="5438775" cy="3829050"/>
        </a:xfrm>
        <a:prstGeom prst="roundRect">
          <a:avLst>
            <a:gd name="adj" fmla="val 16667"/>
          </a:avLst>
        </a:prstGeom>
        <a:solidFill>
          <a:srgbClr val="E2E2E2"/>
        </a:solidFill>
        <a:ln w="9525">
          <a:solidFill>
            <a:srgbClr val="000000"/>
          </a:solidFill>
          <a:round/>
          <a:headEnd/>
          <a:tailEnd/>
        </a:ln>
      </xdr:spPr>
      <xdr:txBody>
        <a:bodyPr vertOverflow="clip" wrap="square" lIns="64008" tIns="54864" rIns="64008" bIns="0" anchor="t" upright="1"/>
        <a:lstStyle/>
        <a:p>
          <a:pPr algn="ctr" rtl="0">
            <a:defRPr sz="1000"/>
          </a:pPr>
          <a:r>
            <a:rPr lang="en-US" sz="3200" b="0" i="0" strike="noStrike">
              <a:solidFill>
                <a:srgbClr val="000000"/>
              </a:solidFill>
              <a:latin typeface="ChevaraOutline"/>
            </a:rPr>
            <a:t>NIT</a:t>
          </a:r>
          <a:r>
            <a:rPr lang="en-US" sz="3200" b="0" i="0" strike="noStrike" baseline="0">
              <a:solidFill>
                <a:srgbClr val="000000"/>
              </a:solidFill>
              <a:latin typeface="ChevaraOutline"/>
            </a:rPr>
            <a:t> Islamic Equity</a:t>
          </a:r>
          <a:r>
            <a:rPr lang="en-US" sz="3200" b="0" i="0" strike="noStrike">
              <a:solidFill>
                <a:srgbClr val="000000"/>
              </a:solidFill>
              <a:latin typeface="ChevaraOutline"/>
            </a:rPr>
            <a:t> Fund</a:t>
          </a:r>
        </a:p>
        <a:p>
          <a:pPr algn="ctr" rtl="0">
            <a:defRPr sz="1000"/>
          </a:pPr>
          <a:r>
            <a:rPr lang="en-US" sz="3200" b="0" i="0" strike="noStrike">
              <a:solidFill>
                <a:srgbClr val="000000"/>
              </a:solidFill>
              <a:latin typeface="ChevaraOutline"/>
            </a:rPr>
            <a:t>Condensed Interim Financial Statements (Unaudited)</a:t>
          </a:r>
        </a:p>
        <a:p>
          <a:pPr algn="ctr" rtl="0">
            <a:defRPr sz="1000"/>
          </a:pPr>
          <a:r>
            <a:rPr lang="en-US" sz="3200" b="0" i="0" strike="noStrike">
              <a:solidFill>
                <a:srgbClr val="000000"/>
              </a:solidFill>
              <a:latin typeface="ChevaraOutline"/>
            </a:rPr>
            <a:t>for the quarter ended</a:t>
          </a:r>
        </a:p>
        <a:p>
          <a:pPr algn="ctr" rtl="0">
            <a:defRPr sz="1000"/>
          </a:pPr>
          <a:r>
            <a:rPr lang="en-US" sz="3200" b="0" i="0" strike="noStrike">
              <a:solidFill>
                <a:srgbClr val="000000"/>
              </a:solidFill>
              <a:latin typeface="ChevaraOutline"/>
            </a:rPr>
            <a:t>30</a:t>
          </a:r>
          <a:r>
            <a:rPr lang="en-US" sz="3200" b="0" i="0" strike="noStrike" baseline="0">
              <a:solidFill>
                <a:srgbClr val="000000"/>
              </a:solidFill>
              <a:latin typeface="ChevaraOutline"/>
            </a:rPr>
            <a:t> September</a:t>
          </a:r>
          <a:r>
            <a:rPr lang="en-US" sz="3200" b="0" i="0" strike="noStrike">
              <a:solidFill>
                <a:srgbClr val="000000"/>
              </a:solidFill>
              <a:latin typeface="ChevaraOutline"/>
            </a:rPr>
            <a:t> 2015</a:t>
          </a: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xdr:txBody>
    </xdr:sp>
    <xdr:clientData/>
  </xdr:twoCellAnchor>
  <xdr:twoCellAnchor>
    <xdr:from>
      <xdr:col>3</xdr:col>
      <xdr:colOff>257175</xdr:colOff>
      <xdr:row>2</xdr:row>
      <xdr:rowOff>28575</xdr:rowOff>
    </xdr:from>
    <xdr:to>
      <xdr:col>5</xdr:col>
      <xdr:colOff>447675</xdr:colOff>
      <xdr:row>7</xdr:row>
      <xdr:rowOff>114300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52425"/>
          <a:ext cx="1409700" cy="895350"/>
        </a:xfrm>
        <a:prstGeom prst="rect">
          <a:avLst/>
        </a:prstGeom>
        <a:solidFill>
          <a:srgbClr val="FFFFFF"/>
        </a:solidFill>
        <a:ln w="1">
          <a:solidFill>
            <a:srgbClr val="FFFFFF"/>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6</xdr:row>
      <xdr:rowOff>0</xdr:rowOff>
    </xdr:from>
    <xdr:to>
      <xdr:col>3</xdr:col>
      <xdr:colOff>0</xdr:colOff>
      <xdr:row>6</xdr:row>
      <xdr:rowOff>0</xdr:rowOff>
    </xdr:to>
    <xdr:sp macro="" textlink="">
      <xdr:nvSpPr>
        <xdr:cNvPr id="46303" name="Text Box 1"/>
        <xdr:cNvSpPr txBox="1">
          <a:spLocks noChangeArrowheads="1"/>
        </xdr:cNvSpPr>
      </xdr:nvSpPr>
      <xdr:spPr bwMode="auto">
        <a:xfrm>
          <a:off x="409575" y="1066800"/>
          <a:ext cx="3429000" cy="0"/>
        </a:xfrm>
        <a:prstGeom prst="rect">
          <a:avLst/>
        </a:prstGeom>
        <a:noFill/>
        <a:ln w="9525">
          <a:noFill/>
          <a:miter lim="800000"/>
          <a:headEnd/>
          <a:tailEnd/>
        </a:ln>
      </xdr:spPr>
    </xdr:sp>
    <xdr:clientData/>
  </xdr:twoCellAnchor>
  <xdr:twoCellAnchor>
    <xdr:from>
      <xdr:col>1</xdr:col>
      <xdr:colOff>19050</xdr:colOff>
      <xdr:row>6</xdr:row>
      <xdr:rowOff>0</xdr:rowOff>
    </xdr:from>
    <xdr:to>
      <xdr:col>7</xdr:col>
      <xdr:colOff>819150</xdr:colOff>
      <xdr:row>6</xdr:row>
      <xdr:rowOff>0</xdr:rowOff>
    </xdr:to>
    <xdr:sp macro="" textlink="">
      <xdr:nvSpPr>
        <xdr:cNvPr id="46304" name="Text Box 2"/>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twoCellAnchor>
    <xdr:from>
      <xdr:col>1</xdr:col>
      <xdr:colOff>19050</xdr:colOff>
      <xdr:row>6</xdr:row>
      <xdr:rowOff>0</xdr:rowOff>
    </xdr:from>
    <xdr:to>
      <xdr:col>7</xdr:col>
      <xdr:colOff>819150</xdr:colOff>
      <xdr:row>6</xdr:row>
      <xdr:rowOff>0</xdr:rowOff>
    </xdr:to>
    <xdr:sp macro="" textlink="">
      <xdr:nvSpPr>
        <xdr:cNvPr id="46305" name="Text Box 3"/>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22</xdr:row>
      <xdr:rowOff>142875</xdr:rowOff>
    </xdr:from>
    <xdr:to>
      <xdr:col>11</xdr:col>
      <xdr:colOff>0</xdr:colOff>
      <xdr:row>22</xdr:row>
      <xdr:rowOff>142875</xdr:rowOff>
    </xdr:to>
    <xdr:sp macro="" textlink="">
      <xdr:nvSpPr>
        <xdr:cNvPr id="2" name="Text 28"/>
        <xdr:cNvSpPr txBox="1">
          <a:spLocks noChangeArrowheads="1"/>
        </xdr:cNvSpPr>
      </xdr:nvSpPr>
      <xdr:spPr bwMode="auto">
        <a:xfrm>
          <a:off x="390525" y="1819275"/>
          <a:ext cx="6010275" cy="0"/>
        </a:xfrm>
        <a:prstGeom prst="rect">
          <a:avLst/>
        </a:prstGeom>
        <a:noFill/>
        <a:ln w="1">
          <a:noFill/>
          <a:miter lim="800000"/>
          <a:headEnd/>
          <a:tailEnd/>
        </a:ln>
      </xdr:spPr>
      <xdr:txBody>
        <a:bodyPr vertOverflow="clip" wrap="square" lIns="36576" tIns="27432" rIns="36576" bIns="0" anchor="t" upright="1"/>
        <a:lstStyle/>
        <a:p>
          <a:pPr algn="just" rtl="0">
            <a:defRPr sz="1000"/>
          </a:pPr>
          <a:r>
            <a:rPr lang="en-US" sz="1200" b="0" i="0" strike="noStrike">
              <a:solidFill>
                <a:srgbClr val="000000"/>
              </a:solidFill>
              <a:latin typeface="Times New Roman"/>
              <a:cs typeface="Times New Roman"/>
            </a:rPr>
            <a:t>The significant prior year's figures which have been reclassified consequent upon certain changes in current year's presentation are as follows: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veri\quarter\WINDOWS\Desktop\AamirZaveri\Accounts\QuartRepo\1st%20Quarter\1st%20QuarterAccou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y%20Documents\OVS-2001\My%20Documents\XeeShan\temp\OVERSEAS%20AL%20BKU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PR-02%20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WINDOWS\BS3006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Local%20Settings\Temporary%20Internet%20Files\OLK5F\OS%20WITH%20SBP%20ADS%20AS%20CUSTM%20ON%2030-06-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ERGUSON_3\DEC%2004\Final%20deC%2004\notes%20working\Accounts-15.01.0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My%20Documents\Half%20yearly%20account%20june%202007\waheed%20somroo%20TRY\Fcy-Lcy%20Nostro%20Balances-Our-Books-30-06-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waja\account-bal-\FINAL%20ACCOUNTS2001\JUNE2002Accoun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hmed-ali\Clientdata\DOCUME~1\asif_110\LOCALS~1\Temp\WINDOWS\TEMP\My%20Documents\er\AUG03\My%20Documents\fmmfmsl\FMMdec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ERGUSON_AUDITO\Sharing\DOCUME~1\ADMINI~1\LOCALS~1\Temp\notesFFF692\Prior%20Year%20Portions\Investment%20Dec%202004\WINDOWS\BS300603-QTR-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Client%20Provided\mcr\TOTAL%20FEEL%20(30-12-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myasco\statement%20of%20changes%20in%20equi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erguson_audito\half%20yearly%20audit%202007\Documents%20and%20Settings\Kashif\Desktop\kashif\Mongthly%20reporting%20to%20UAE\Affair-income%20Exp%20September%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MHQ%20De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2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AHAD_JAMAL\Audit%202004\WINDOWS\BS300603-CYRU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My%20Documents\TEM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_SERVER\Audit\My%20Documents\Final%20Accounts%202001As%20per%20Audito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hmed-ali\Clientdata\Schedule%202002-03\SCHD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hmed-ali\clientdata\Accounts-kp\stand%20alone\September%202006\FBL%20Balance%20With%20%20a%20%20CDB%2030.09.20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ileserver\audit\Auditors\final%20accounts%202001Complete%20Adjust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RGUSON_AUDITO\Sharing\My%20Documents\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til_server\public\iqbal%20sharif%20back%20up\E%20%20back\OVS%2003\June%2003\Book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My%20Documents\AMK%20Projects\presentation\June%202004\Security%20Holding%20June%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Feburary%2007\Feburary%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Audit%20Back%20up\ubl\FJ%20June\T_Bills%20PIB%20FIB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muneer.zaidi\Desktop\June%202007\emails%20recieved\equity%20from%20Jamal\June%2020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UBL%20-%20INTERIM%2005\Treasury\Forex\CLIENT\Reval%20All%2030-06-05audi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115.87\c$\WINDOWS\BS300603-CYRU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Bab%20UL%20Bahrain%20Dec-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72.16.19.75\c$\Audit%202006\Half%20yearly%20review\Osama%20Shaukat\UBL%20investments\Investments%202005\Prior%20Year%20Portions\Investment%20Dec%202004\WINDOWS\BS300603-QTR-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md\d_samd\AAMIR\CASH%20RECOVERY\Rec-1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erguson_audito\half%20yearly%20audit%202007\Users\Me\Documents\Office%20stuff\NPLS%20Mar%202007\Major%20parties\Final%20NPL's%20-%203rd%20cut%2031-03-2007%20(16-04-07)%20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2006\WINDOWS\TEMP\My%20Documents\OVS-2001\My%20Documents\XeeShan\temp\OVERSEAS%20AL%20BKU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hawaja\account-bal-\FINAL%20ACCOUNTS2001\Final%20Accounts%202001As%20per%20Auditor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amirzaveri\mcr-working\SEPublishAccountsOsam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115.87\c$\iqbal%20sharif%20back%20up\E%20%20back\OVS%2003\June%2003\Book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Util_server\public\Audit%20Back%20up\ubl\FJ%20June\T_Bills%20PIB%20FIB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erguson%20Auditors/JUNE%2030/Final%20RAJ-reviewed%20Feb%20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erguson%20Auditors/EMOF/Ramiz%20Jan%2005/EMOF%20Accounts%20(Ramiz%20working)%20Jan%2016%20(11%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Desktop\MCR%2019%20April%202007\Fwd%20Contracts%20OS%20ON%2031-03-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ahmed\Desktop\31-march-2007%20mk%20ovs%20cons\bahrain\bahrain%20%20Form%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115.87\c$\Accounts-kp\stand%20alone\JUNE%202005\BS300605-Q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ERGUSON_AUDITO\Sharing\WINDOWS\TEMP\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otes4-8.2"/>
      <sheetName val="Note1-3"/>
      <sheetName val="Stat-Equity"/>
      <sheetName val="DirRep"/>
      <sheetName val="CashFlow"/>
      <sheetName val="Balancesheet"/>
      <sheetName val="last qrt2001"/>
      <sheetName val="Profit&amp;Loss"/>
      <sheetName val="last qrt2000"/>
      <sheetName val="Sheet1"/>
      <sheetName val="62"/>
      <sheetName val="Notes4-8_2"/>
      <sheetName val="last_qrt2001"/>
      <sheetName val="last_qrt2000"/>
      <sheetName val="Sheet1_"/>
      <sheetName val="Note6-8_2"/>
      <sheetName val="Notes35-36"/>
      <sheetName val="A"/>
      <sheetName val="Consolidated"/>
      <sheetName val="Assets"/>
      <sheetName val="BS-JPN"/>
      <sheetName val="BK"/>
      <sheetName val="Cash_Flow__HOH"/>
      <sheetName val="CIB2"/>
      <sheetName val="NOSTRO12"/>
      <sheetName val="INC-EXP"/>
      <sheetName val="Parameters"/>
      <sheetName val="Summary"/>
      <sheetName val="RC-0997"/>
      <sheetName val="Sheet4"/>
      <sheetName val="new_sum"/>
      <sheetName val="Investments"/>
      <sheetName val="fx_130"/>
      <sheetName val="Lead"/>
      <sheetName val="blot"/>
      <sheetName val="FIB-TFC"/>
      <sheetName val="Currency"/>
      <sheetName val="CP_STATytd"/>
      <sheetName val="Rentals-SAM_KHI"/>
      <sheetName val="Letter"/>
      <sheetName val="Premier"/>
      <sheetName val="Dep_Allocation"/>
      <sheetName val="A-C_CODE_&amp;_NAME"/>
      <sheetName val="WIP-YRN"/>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BSDOMOVS"/>
      <sheetName val="LS-UAE"/>
    </sheetNames>
    <sheetDataSet>
      <sheetData sheetId="0" refreshError="1">
        <row r="8">
          <cell r="O8" t="str">
            <v>||\027\033\068</v>
          </cell>
        </row>
        <row r="16">
          <cell r="Q16" t="e">
            <v>#REF!</v>
          </cell>
        </row>
        <row r="17">
          <cell r="Q17" t="e">
            <v>#REF!</v>
          </cell>
        </row>
        <row r="18">
          <cell r="Q18" t="e">
            <v>#REF!</v>
          </cell>
        </row>
        <row r="19">
          <cell r="Q19" t="e">
            <v>#REF!</v>
          </cell>
        </row>
        <row r="20">
          <cell r="Q20" t="e">
            <v>#REF!</v>
          </cell>
        </row>
        <row r="21">
          <cell r="Q21" t="e">
            <v>#REF!</v>
          </cell>
        </row>
        <row r="22">
          <cell r="Q22" t="e">
            <v>#REF!</v>
          </cell>
        </row>
        <row r="23">
          <cell r="Q23" t="e">
            <v>#REF!</v>
          </cell>
        </row>
        <row r="24">
          <cell r="Q24" t="e">
            <v>#REF!</v>
          </cell>
        </row>
        <row r="25">
          <cell r="Q25" t="e">
            <v>#REF!</v>
          </cell>
        </row>
        <row r="26">
          <cell r="Q26" t="e">
            <v>#REF!</v>
          </cell>
        </row>
        <row r="27">
          <cell r="Q27" t="e">
            <v>#REF!</v>
          </cell>
        </row>
        <row r="28">
          <cell r="Q28" t="e">
            <v>#REF!</v>
          </cell>
        </row>
        <row r="29">
          <cell r="Q29" t="e">
            <v>#REF!</v>
          </cell>
        </row>
        <row r="30">
          <cell r="Q30" t="e">
            <v>#REF!</v>
          </cell>
        </row>
        <row r="31">
          <cell r="Q31" t="e">
            <v>#REF!</v>
          </cell>
        </row>
        <row r="32">
          <cell r="Q32" t="e">
            <v>#REF!</v>
          </cell>
        </row>
        <row r="33">
          <cell r="Q33" t="e">
            <v>#REF!</v>
          </cell>
        </row>
        <row r="34">
          <cell r="Q34" t="e">
            <v>#REF!</v>
          </cell>
        </row>
        <row r="35">
          <cell r="Q35" t="e">
            <v>#REF!</v>
          </cell>
        </row>
        <row r="36">
          <cell r="Q36" t="e">
            <v>#REF!</v>
          </cell>
        </row>
        <row r="37">
          <cell r="Q37" t="e">
            <v>#REF!</v>
          </cell>
        </row>
        <row r="38">
          <cell r="Q38" t="e">
            <v>#REF!</v>
          </cell>
        </row>
        <row r="39">
          <cell r="Q39" t="e">
            <v>#REF!</v>
          </cell>
        </row>
        <row r="40">
          <cell r="Q40" t="e">
            <v>#REF!</v>
          </cell>
        </row>
        <row r="41">
          <cell r="Q41" t="e">
            <v>#REF!</v>
          </cell>
        </row>
        <row r="42">
          <cell r="Q42" t="e">
            <v>#REF!</v>
          </cell>
        </row>
        <row r="43">
          <cell r="Q43" t="e">
            <v>#REF!</v>
          </cell>
        </row>
        <row r="44">
          <cell r="Q44" t="e">
            <v>#REF!</v>
          </cell>
        </row>
        <row r="45">
          <cell r="Q45" t="e">
            <v>#REF!</v>
          </cell>
        </row>
        <row r="46">
          <cell r="Q46" t="e">
            <v>#REF!</v>
          </cell>
        </row>
        <row r="48">
          <cell r="Q48" t="e">
            <v>#REF!</v>
          </cell>
        </row>
        <row r="49">
          <cell r="Q49" t="e">
            <v>#REF!</v>
          </cell>
        </row>
        <row r="50">
          <cell r="Q50" t="e">
            <v>#REF!</v>
          </cell>
        </row>
        <row r="51">
          <cell r="Q51" t="e">
            <v>#REF!</v>
          </cell>
        </row>
        <row r="52">
          <cell r="Q52" t="e">
            <v>#REF!</v>
          </cell>
        </row>
        <row r="53">
          <cell r="Q53" t="e">
            <v>#REF!</v>
          </cell>
        </row>
        <row r="54">
          <cell r="Q54" t="e">
            <v>#REF!</v>
          </cell>
        </row>
        <row r="55">
          <cell r="Q55" t="e">
            <v>#REF!</v>
          </cell>
        </row>
        <row r="56">
          <cell r="Q56" t="e">
            <v>#REF!</v>
          </cell>
        </row>
        <row r="57">
          <cell r="Q57" t="e">
            <v>#REF!</v>
          </cell>
        </row>
        <row r="58">
          <cell r="Q58" t="e">
            <v>#REF!</v>
          </cell>
        </row>
        <row r="59">
          <cell r="Q59" t="e">
            <v>#REF!</v>
          </cell>
        </row>
        <row r="60">
          <cell r="Q60" t="e">
            <v>#REF!</v>
          </cell>
        </row>
        <row r="61">
          <cell r="Q61" t="e">
            <v>#REF!</v>
          </cell>
        </row>
        <row r="62">
          <cell r="Q62" t="e">
            <v>#REF!</v>
          </cell>
        </row>
        <row r="63">
          <cell r="Q63" t="e">
            <v>#REF!</v>
          </cell>
        </row>
        <row r="64">
          <cell r="Q64" t="e">
            <v>#REF!</v>
          </cell>
        </row>
        <row r="65">
          <cell r="Q65" t="e">
            <v>#REF!</v>
          </cell>
        </row>
        <row r="66">
          <cell r="Q66" t="e">
            <v>#REF!</v>
          </cell>
        </row>
        <row r="67">
          <cell r="Q67" t="e">
            <v>#REF!</v>
          </cell>
        </row>
        <row r="68">
          <cell r="Q68" t="e">
            <v>#REF!</v>
          </cell>
        </row>
        <row r="69">
          <cell r="Q69" t="e">
            <v>#REF!</v>
          </cell>
        </row>
        <row r="70">
          <cell r="Q70" t="e">
            <v>#REF!</v>
          </cell>
        </row>
        <row r="71">
          <cell r="Q71" t="e">
            <v>#REF!</v>
          </cell>
        </row>
        <row r="72">
          <cell r="Q72" t="e">
            <v>#REF!</v>
          </cell>
        </row>
        <row r="73">
          <cell r="Q73" t="e">
            <v>#REF!</v>
          </cell>
        </row>
        <row r="74">
          <cell r="Q74" t="e">
            <v>#REF!</v>
          </cell>
        </row>
        <row r="75">
          <cell r="Q75" t="e">
            <v>#REF!</v>
          </cell>
        </row>
        <row r="77">
          <cell r="Q77" t="e">
            <v>#REF!</v>
          </cell>
        </row>
        <row r="78">
          <cell r="Q78" t="e">
            <v>#REF!</v>
          </cell>
        </row>
        <row r="79">
          <cell r="Q79" t="e">
            <v>#REF!</v>
          </cell>
        </row>
        <row r="80">
          <cell r="Q80" t="e">
            <v>#REF!</v>
          </cell>
        </row>
        <row r="81">
          <cell r="Q81" t="e">
            <v>#REF!</v>
          </cell>
        </row>
        <row r="82">
          <cell r="Q82" t="e">
            <v>#REF!</v>
          </cell>
        </row>
        <row r="83">
          <cell r="Q83" t="e">
            <v>#REF!</v>
          </cell>
        </row>
        <row r="84">
          <cell r="Q84" t="e">
            <v>#REF!</v>
          </cell>
        </row>
        <row r="85">
          <cell r="Q85" t="e">
            <v>#REF!</v>
          </cell>
        </row>
        <row r="86">
          <cell r="Q86" t="e">
            <v>#REF!</v>
          </cell>
        </row>
        <row r="87">
          <cell r="Q87" t="e">
            <v>#REF!</v>
          </cell>
        </row>
        <row r="88">
          <cell r="Q88" t="e">
            <v>#REF!</v>
          </cell>
        </row>
        <row r="89">
          <cell r="Q89" t="e">
            <v>#REF!</v>
          </cell>
        </row>
        <row r="90">
          <cell r="Q90" t="e">
            <v>#REF!</v>
          </cell>
        </row>
        <row r="91">
          <cell r="Q91" t="e">
            <v>#REF!</v>
          </cell>
        </row>
        <row r="92">
          <cell r="Q92" t="e">
            <v>#REF!</v>
          </cell>
        </row>
        <row r="93">
          <cell r="Q93" t="e">
            <v>#REF!</v>
          </cell>
        </row>
        <row r="94">
          <cell r="Q94" t="e">
            <v>#REF!</v>
          </cell>
        </row>
        <row r="95">
          <cell r="Q95" t="e">
            <v>#REF!</v>
          </cell>
        </row>
        <row r="97">
          <cell r="Q97" t="str">
            <v>-</v>
          </cell>
        </row>
        <row r="98">
          <cell r="Q98" t="e">
            <v>#REF!</v>
          </cell>
        </row>
        <row r="99">
          <cell r="Q99" t="str">
            <v>-</v>
          </cell>
        </row>
        <row r="100">
          <cell r="Q100" t="e">
            <v>#REF!</v>
          </cell>
        </row>
        <row r="101">
          <cell r="Q101" t="str">
            <v>-</v>
          </cell>
        </row>
        <row r="102">
          <cell r="Q102" t="e">
            <v>#REF!</v>
          </cell>
        </row>
        <row r="103">
          <cell r="Q103" t="str">
            <v>-</v>
          </cell>
        </row>
        <row r="104">
          <cell r="Q104" t="e">
            <v>#REF!</v>
          </cell>
        </row>
        <row r="105">
          <cell r="Q105" t="str">
            <v>-</v>
          </cell>
        </row>
        <row r="118">
          <cell r="D118" t="e">
            <v>#REF!</v>
          </cell>
        </row>
        <row r="119">
          <cell r="D119" t="e">
            <v>#REF!</v>
          </cell>
        </row>
        <row r="120">
          <cell r="D120" t="e">
            <v>#REF!</v>
          </cell>
        </row>
        <row r="121">
          <cell r="D121" t="e">
            <v>#REF!</v>
          </cell>
        </row>
        <row r="122">
          <cell r="D122" t="e">
            <v>#REF!</v>
          </cell>
        </row>
        <row r="123">
          <cell r="D123" t="e">
            <v>#REF!</v>
          </cell>
        </row>
        <row r="124">
          <cell r="D124" t="e">
            <v>#REF!</v>
          </cell>
        </row>
        <row r="125">
          <cell r="D125" t="e">
            <v>#REF!</v>
          </cell>
        </row>
        <row r="126">
          <cell r="D126" t="e">
            <v>#REF!</v>
          </cell>
        </row>
        <row r="127">
          <cell r="D127" t="e">
            <v>#REF!</v>
          </cell>
        </row>
        <row r="128">
          <cell r="D128" t="e">
            <v>#REF!</v>
          </cell>
        </row>
        <row r="129">
          <cell r="D129" t="e">
            <v>#REF!</v>
          </cell>
        </row>
        <row r="130">
          <cell r="D130" t="e">
            <v>#REF!</v>
          </cell>
        </row>
        <row r="131">
          <cell r="D131" t="e">
            <v>#REF!</v>
          </cell>
        </row>
        <row r="132">
          <cell r="D132" t="e">
            <v>#REF!</v>
          </cell>
        </row>
        <row r="133">
          <cell r="D133" t="e">
            <v>#REF!</v>
          </cell>
        </row>
        <row r="134">
          <cell r="D134" t="e">
            <v>#REF!</v>
          </cell>
        </row>
        <row r="135">
          <cell r="D135" t="e">
            <v>#REF!</v>
          </cell>
        </row>
        <row r="136">
          <cell r="D136" t="e">
            <v>#REF!</v>
          </cell>
        </row>
        <row r="137">
          <cell r="D137" t="e">
            <v>#REF!</v>
          </cell>
        </row>
        <row r="138">
          <cell r="D138" t="e">
            <v>#REF!</v>
          </cell>
        </row>
        <row r="139">
          <cell r="D139" t="e">
            <v>#REF!</v>
          </cell>
        </row>
        <row r="140">
          <cell r="D140" t="e">
            <v>#REF!</v>
          </cell>
        </row>
        <row r="141">
          <cell r="D141" t="e">
            <v>#REF!</v>
          </cell>
        </row>
        <row r="142">
          <cell r="D142" t="e">
            <v>#REF!</v>
          </cell>
        </row>
        <row r="143">
          <cell r="D143" t="e">
            <v>#REF!</v>
          </cell>
        </row>
        <row r="144">
          <cell r="D144" t="e">
            <v>#REF!</v>
          </cell>
        </row>
        <row r="145">
          <cell r="D145" t="e">
            <v>#REF!</v>
          </cell>
        </row>
        <row r="146">
          <cell r="D146" t="e">
            <v>#REF!</v>
          </cell>
        </row>
        <row r="147">
          <cell r="D147" t="e">
            <v>#REF!</v>
          </cell>
        </row>
        <row r="148">
          <cell r="D148" t="e">
            <v>#REF!</v>
          </cell>
        </row>
        <row r="150">
          <cell r="D150" t="e">
            <v>#REF!</v>
          </cell>
        </row>
        <row r="151">
          <cell r="D151" t="e">
            <v>#REF!</v>
          </cell>
        </row>
        <row r="152">
          <cell r="D152" t="e">
            <v>#REF!</v>
          </cell>
        </row>
        <row r="153">
          <cell r="D153" t="e">
            <v>#REF!</v>
          </cell>
        </row>
        <row r="154">
          <cell r="D154" t="e">
            <v>#REF!</v>
          </cell>
        </row>
        <row r="155">
          <cell r="D155" t="e">
            <v>#REF!</v>
          </cell>
        </row>
        <row r="156">
          <cell r="D156" t="e">
            <v>#REF!</v>
          </cell>
        </row>
        <row r="157">
          <cell r="D157" t="e">
            <v>#REF!</v>
          </cell>
        </row>
        <row r="158">
          <cell r="D158" t="e">
            <v>#REF!</v>
          </cell>
        </row>
        <row r="159">
          <cell r="D159" t="e">
            <v>#REF!</v>
          </cell>
        </row>
        <row r="160">
          <cell r="D160" t="e">
            <v>#REF!</v>
          </cell>
        </row>
        <row r="161">
          <cell r="D161" t="e">
            <v>#REF!</v>
          </cell>
        </row>
        <row r="162">
          <cell r="D162" t="e">
            <v>#REF!</v>
          </cell>
        </row>
        <row r="163">
          <cell r="D163" t="e">
            <v>#REF!</v>
          </cell>
        </row>
        <row r="164">
          <cell r="D164" t="e">
            <v>#REF!</v>
          </cell>
        </row>
        <row r="165">
          <cell r="D165" t="e">
            <v>#REF!</v>
          </cell>
        </row>
        <row r="166">
          <cell r="D166" t="e">
            <v>#REF!</v>
          </cell>
        </row>
        <row r="167">
          <cell r="D167" t="e">
            <v>#REF!</v>
          </cell>
        </row>
        <row r="168">
          <cell r="D168" t="e">
            <v>#REF!</v>
          </cell>
        </row>
        <row r="169">
          <cell r="D169" t="e">
            <v>#REF!</v>
          </cell>
        </row>
        <row r="170">
          <cell r="D170" t="e">
            <v>#REF!</v>
          </cell>
        </row>
        <row r="171">
          <cell r="D171" t="e">
            <v>#REF!</v>
          </cell>
        </row>
        <row r="172">
          <cell r="D172" t="e">
            <v>#REF!</v>
          </cell>
        </row>
        <row r="173">
          <cell r="D173" t="e">
            <v>#REF!</v>
          </cell>
        </row>
        <row r="174">
          <cell r="D174" t="e">
            <v>#REF!</v>
          </cell>
        </row>
        <row r="175">
          <cell r="D175" t="e">
            <v>#REF!</v>
          </cell>
        </row>
        <row r="176">
          <cell r="D176" t="e">
            <v>#REF!</v>
          </cell>
        </row>
        <row r="177">
          <cell r="D177" t="e">
            <v>#REF!</v>
          </cell>
        </row>
        <row r="179">
          <cell r="D179" t="e">
            <v>#REF!</v>
          </cell>
        </row>
        <row r="180">
          <cell r="D180" t="e">
            <v>#REF!</v>
          </cell>
        </row>
        <row r="181">
          <cell r="D181" t="e">
            <v>#REF!</v>
          </cell>
        </row>
        <row r="182">
          <cell r="D182" t="e">
            <v>#REF!</v>
          </cell>
        </row>
        <row r="183">
          <cell r="D183" t="e">
            <v>#REF!</v>
          </cell>
        </row>
        <row r="184">
          <cell r="D184" t="e">
            <v>#REF!</v>
          </cell>
        </row>
        <row r="185">
          <cell r="D185" t="e">
            <v>#REF!</v>
          </cell>
        </row>
        <row r="186">
          <cell r="D186" t="e">
            <v>#REF!</v>
          </cell>
        </row>
        <row r="187">
          <cell r="D187" t="e">
            <v>#REF!</v>
          </cell>
        </row>
        <row r="188">
          <cell r="D188" t="e">
            <v>#REF!</v>
          </cell>
        </row>
        <row r="189">
          <cell r="D189" t="e">
            <v>#REF!</v>
          </cell>
        </row>
        <row r="190">
          <cell r="D190" t="e">
            <v>#REF!</v>
          </cell>
        </row>
        <row r="191">
          <cell r="D191" t="e">
            <v>#REF!</v>
          </cell>
        </row>
        <row r="192">
          <cell r="D192" t="e">
            <v>#REF!</v>
          </cell>
        </row>
        <row r="193">
          <cell r="D193" t="e">
            <v>#REF!</v>
          </cell>
        </row>
        <row r="194">
          <cell r="D194" t="e">
            <v>#REF!</v>
          </cell>
        </row>
        <row r="195">
          <cell r="D195" t="e">
            <v>#REF!</v>
          </cell>
        </row>
        <row r="196">
          <cell r="D196" t="e">
            <v>#REF!</v>
          </cell>
        </row>
        <row r="197">
          <cell r="D197" t="e">
            <v>#REF!</v>
          </cell>
        </row>
        <row r="199">
          <cell r="D199" t="str">
            <v>-</v>
          </cell>
        </row>
        <row r="200">
          <cell r="D200" t="e">
            <v>#REF!</v>
          </cell>
        </row>
        <row r="201">
          <cell r="D201" t="str">
            <v>-</v>
          </cell>
        </row>
        <row r="202">
          <cell r="D202" t="e">
            <v>#REF!</v>
          </cell>
        </row>
        <row r="203">
          <cell r="D203" t="str">
            <v>-</v>
          </cell>
        </row>
        <row r="204">
          <cell r="D204" t="e">
            <v>#REF!</v>
          </cell>
        </row>
        <row r="205">
          <cell r="D205" t="str">
            <v>-</v>
          </cell>
        </row>
        <row r="206">
          <cell r="D206" t="e">
            <v>#REF!</v>
          </cell>
        </row>
        <row r="207">
          <cell r="D207" t="str">
            <v>-</v>
          </cell>
        </row>
        <row r="224">
          <cell r="S224">
            <v>0</v>
          </cell>
        </row>
        <row r="225">
          <cell r="S225">
            <v>238769.23000000004</v>
          </cell>
        </row>
        <row r="226">
          <cell r="S226">
            <v>0</v>
          </cell>
        </row>
        <row r="227">
          <cell r="S227">
            <v>0</v>
          </cell>
        </row>
        <row r="228">
          <cell r="S228">
            <v>0</v>
          </cell>
        </row>
        <row r="229">
          <cell r="S229">
            <v>151235.01999999999</v>
          </cell>
        </row>
        <row r="230">
          <cell r="S230">
            <v>603115</v>
          </cell>
        </row>
        <row r="231">
          <cell r="S231">
            <v>276139.32999999996</v>
          </cell>
        </row>
        <row r="232">
          <cell r="S232">
            <v>0</v>
          </cell>
        </row>
        <row r="233">
          <cell r="S233">
            <v>0</v>
          </cell>
        </row>
        <row r="234">
          <cell r="S234">
            <v>48797.74</v>
          </cell>
        </row>
        <row r="235">
          <cell r="S235">
            <v>0</v>
          </cell>
        </row>
        <row r="236">
          <cell r="S236">
            <v>0</v>
          </cell>
        </row>
        <row r="237">
          <cell r="S237">
            <v>34066668.909999996</v>
          </cell>
        </row>
        <row r="238">
          <cell r="S238">
            <v>0</v>
          </cell>
        </row>
        <row r="239">
          <cell r="S239">
            <v>0</v>
          </cell>
        </row>
        <row r="240">
          <cell r="S240">
            <v>3564184.18</v>
          </cell>
        </row>
        <row r="241">
          <cell r="S241">
            <v>0</v>
          </cell>
        </row>
        <row r="242">
          <cell r="S242">
            <v>0</v>
          </cell>
        </row>
        <row r="243">
          <cell r="S243">
            <v>0</v>
          </cell>
        </row>
        <row r="244">
          <cell r="S244">
            <v>734145.86</v>
          </cell>
        </row>
        <row r="245">
          <cell r="S245">
            <v>12152720.940000001</v>
          </cell>
        </row>
        <row r="246">
          <cell r="S246">
            <v>0</v>
          </cell>
        </row>
        <row r="247">
          <cell r="S247">
            <v>0</v>
          </cell>
        </row>
        <row r="248">
          <cell r="S248">
            <v>0</v>
          </cell>
        </row>
        <row r="249">
          <cell r="S249">
            <v>0</v>
          </cell>
        </row>
        <row r="250">
          <cell r="S250">
            <v>0</v>
          </cell>
        </row>
        <row r="251">
          <cell r="S251">
            <v>0</v>
          </cell>
        </row>
        <row r="252">
          <cell r="S252">
            <v>0</v>
          </cell>
        </row>
        <row r="253">
          <cell r="S253">
            <v>0</v>
          </cell>
        </row>
        <row r="255">
          <cell r="S255">
            <v>0</v>
          </cell>
        </row>
        <row r="256">
          <cell r="S256">
            <v>565164.27</v>
          </cell>
        </row>
        <row r="257">
          <cell r="S257">
            <v>92772.11</v>
          </cell>
        </row>
        <row r="258">
          <cell r="S258">
            <v>17631069.439999998</v>
          </cell>
        </row>
        <row r="259">
          <cell r="S259">
            <v>0</v>
          </cell>
        </row>
        <row r="260">
          <cell r="S260">
            <v>0</v>
          </cell>
        </row>
        <row r="261">
          <cell r="S261">
            <v>0</v>
          </cell>
        </row>
        <row r="262">
          <cell r="S262">
            <v>980981.79</v>
          </cell>
        </row>
        <row r="263">
          <cell r="S263">
            <v>103160.37</v>
          </cell>
        </row>
        <row r="264">
          <cell r="S264">
            <v>0</v>
          </cell>
        </row>
        <row r="265">
          <cell r="S265">
            <v>0</v>
          </cell>
        </row>
        <row r="266">
          <cell r="S266">
            <v>0</v>
          </cell>
        </row>
        <row r="267">
          <cell r="S267">
            <v>0</v>
          </cell>
        </row>
        <row r="268">
          <cell r="S268">
            <v>293177.40999999997</v>
          </cell>
        </row>
        <row r="269">
          <cell r="S269">
            <v>147742.65000000002</v>
          </cell>
        </row>
        <row r="270">
          <cell r="S270">
            <v>9367.27</v>
          </cell>
        </row>
        <row r="271">
          <cell r="S271">
            <v>1889.69</v>
          </cell>
        </row>
        <row r="272">
          <cell r="S272">
            <v>900</v>
          </cell>
        </row>
        <row r="273">
          <cell r="S273">
            <v>102405.73</v>
          </cell>
        </row>
        <row r="274">
          <cell r="S274">
            <v>0</v>
          </cell>
        </row>
        <row r="275">
          <cell r="S275">
            <v>0</v>
          </cell>
        </row>
        <row r="276">
          <cell r="S276">
            <v>0</v>
          </cell>
        </row>
        <row r="277">
          <cell r="S277">
            <v>0</v>
          </cell>
        </row>
        <row r="278">
          <cell r="S278">
            <v>37706.78</v>
          </cell>
        </row>
        <row r="279">
          <cell r="S279">
            <v>0</v>
          </cell>
        </row>
        <row r="280">
          <cell r="S280">
            <v>0</v>
          </cell>
        </row>
        <row r="281">
          <cell r="S281">
            <v>4336</v>
          </cell>
        </row>
        <row r="282">
          <cell r="S282">
            <v>0</v>
          </cell>
        </row>
        <row r="283">
          <cell r="S283">
            <v>0</v>
          </cell>
        </row>
        <row r="285">
          <cell r="S285">
            <v>-90</v>
          </cell>
        </row>
        <row r="286">
          <cell r="S286">
            <v>4707.92</v>
          </cell>
        </row>
        <row r="287">
          <cell r="S287">
            <v>0</v>
          </cell>
        </row>
        <row r="288">
          <cell r="S288">
            <v>681241.71</v>
          </cell>
        </row>
        <row r="289">
          <cell r="S289">
            <v>0</v>
          </cell>
        </row>
        <row r="290">
          <cell r="S290">
            <v>0</v>
          </cell>
        </row>
        <row r="291">
          <cell r="S291">
            <v>0</v>
          </cell>
        </row>
        <row r="292">
          <cell r="S292">
            <v>0</v>
          </cell>
        </row>
        <row r="293">
          <cell r="S293">
            <v>0</v>
          </cell>
        </row>
        <row r="294">
          <cell r="S294">
            <v>1567851.3699999999</v>
          </cell>
        </row>
        <row r="295">
          <cell r="S295">
            <v>50966.06</v>
          </cell>
        </row>
        <row r="296">
          <cell r="S296">
            <v>0</v>
          </cell>
        </row>
        <row r="297">
          <cell r="S297">
            <v>0</v>
          </cell>
        </row>
        <row r="298">
          <cell r="S298">
            <v>0</v>
          </cell>
        </row>
        <row r="299">
          <cell r="S299">
            <v>0</v>
          </cell>
        </row>
        <row r="300">
          <cell r="S300">
            <v>5525546.4000000004</v>
          </cell>
        </row>
        <row r="301">
          <cell r="S301">
            <v>0</v>
          </cell>
        </row>
        <row r="302">
          <cell r="S302">
            <v>2020487.96</v>
          </cell>
        </row>
        <row r="303">
          <cell r="S303">
            <v>0</v>
          </cell>
        </row>
        <row r="305">
          <cell r="S305" t="str">
            <v>-</v>
          </cell>
        </row>
        <row r="306">
          <cell r="S306">
            <v>81657161.140000015</v>
          </cell>
        </row>
        <row r="307">
          <cell r="S307" t="str">
            <v>-</v>
          </cell>
        </row>
        <row r="308">
          <cell r="S308">
            <v>81657161.140000001</v>
          </cell>
        </row>
        <row r="309">
          <cell r="S309" t="str">
            <v>-</v>
          </cell>
        </row>
        <row r="310">
          <cell r="S310">
            <v>0</v>
          </cell>
        </row>
        <row r="311">
          <cell r="S311" t="str">
            <v>-</v>
          </cell>
        </row>
        <row r="312">
          <cell r="S312">
            <v>32260014.779999997</v>
          </cell>
        </row>
        <row r="313">
          <cell r="S313" t="str">
            <v>-</v>
          </cell>
        </row>
        <row r="326">
          <cell r="F326">
            <v>0</v>
          </cell>
        </row>
        <row r="327">
          <cell r="F327">
            <v>0</v>
          </cell>
        </row>
        <row r="328">
          <cell r="F328">
            <v>0</v>
          </cell>
        </row>
        <row r="329">
          <cell r="F329">
            <v>0</v>
          </cell>
          <cell r="S329">
            <v>16039</v>
          </cell>
        </row>
        <row r="330">
          <cell r="F330">
            <v>0</v>
          </cell>
          <cell r="S330">
            <v>20606965.59</v>
          </cell>
        </row>
        <row r="331">
          <cell r="F331">
            <v>17899376.960000001</v>
          </cell>
        </row>
        <row r="332">
          <cell r="F332">
            <v>0</v>
          </cell>
        </row>
        <row r="333">
          <cell r="F333">
            <v>2028780.7</v>
          </cell>
          <cell r="Q333">
            <v>530671.75</v>
          </cell>
        </row>
        <row r="334">
          <cell r="F334">
            <v>1401306.62</v>
          </cell>
          <cell r="Q334">
            <v>1305627.23</v>
          </cell>
        </row>
        <row r="335">
          <cell r="F335">
            <v>0</v>
          </cell>
          <cell r="S335">
            <v>12448.39</v>
          </cell>
        </row>
        <row r="336">
          <cell r="F336">
            <v>0</v>
          </cell>
        </row>
        <row r="337">
          <cell r="F337">
            <v>0</v>
          </cell>
        </row>
        <row r="338">
          <cell r="F338">
            <v>0</v>
          </cell>
          <cell r="S338">
            <v>240664.9</v>
          </cell>
        </row>
        <row r="339">
          <cell r="F339">
            <v>0</v>
          </cell>
          <cell r="Q339">
            <v>31000000</v>
          </cell>
        </row>
        <row r="340">
          <cell r="F340">
            <v>1970946.72</v>
          </cell>
        </row>
        <row r="341">
          <cell r="F341">
            <v>0</v>
          </cell>
          <cell r="Q341">
            <v>2500000</v>
          </cell>
        </row>
        <row r="342">
          <cell r="F342">
            <v>151757.71000000002</v>
          </cell>
        </row>
        <row r="343">
          <cell r="F343">
            <v>0</v>
          </cell>
        </row>
        <row r="344">
          <cell r="F344">
            <v>2500</v>
          </cell>
          <cell r="S344">
            <v>74061550</v>
          </cell>
        </row>
        <row r="345">
          <cell r="F345">
            <v>5145</v>
          </cell>
        </row>
        <row r="346">
          <cell r="F346">
            <v>1207869.72</v>
          </cell>
        </row>
        <row r="347">
          <cell r="F347">
            <v>0</v>
          </cell>
        </row>
        <row r="348">
          <cell r="F348">
            <v>0</v>
          </cell>
          <cell r="S348">
            <v>544.37</v>
          </cell>
        </row>
        <row r="349">
          <cell r="F349">
            <v>35017.230000000003</v>
          </cell>
          <cell r="Q349">
            <v>1397920.19</v>
          </cell>
          <cell r="S349">
            <v>9674129.5500000007</v>
          </cell>
        </row>
        <row r="350">
          <cell r="F350">
            <v>0</v>
          </cell>
          <cell r="S350">
            <v>171205.06</v>
          </cell>
        </row>
        <row r="351">
          <cell r="F351">
            <v>11198546.82</v>
          </cell>
        </row>
        <row r="352">
          <cell r="F352">
            <v>0</v>
          </cell>
          <cell r="Q352">
            <v>75000</v>
          </cell>
        </row>
        <row r="353">
          <cell r="F353">
            <v>552770.66</v>
          </cell>
          <cell r="S353">
            <v>1378370.61</v>
          </cell>
        </row>
        <row r="354">
          <cell r="F354">
            <v>0</v>
          </cell>
        </row>
        <row r="355">
          <cell r="F355">
            <v>400000</v>
          </cell>
          <cell r="S355">
            <v>24632394.239999998</v>
          </cell>
        </row>
        <row r="356">
          <cell r="F356">
            <v>5111110.4399999995</v>
          </cell>
          <cell r="Q356">
            <v>1958540.1</v>
          </cell>
        </row>
        <row r="357">
          <cell r="F357">
            <v>0</v>
          </cell>
        </row>
        <row r="358">
          <cell r="F358">
            <v>7229415.0099999998</v>
          </cell>
        </row>
        <row r="359">
          <cell r="F359">
            <v>407251.85</v>
          </cell>
        </row>
        <row r="360">
          <cell r="F360">
            <v>0</v>
          </cell>
          <cell r="Q360">
            <v>195664.03</v>
          </cell>
        </row>
        <row r="361">
          <cell r="F361">
            <v>7132467.4700000007</v>
          </cell>
          <cell r="Q361">
            <v>24973.42</v>
          </cell>
        </row>
        <row r="362">
          <cell r="F362">
            <v>0</v>
          </cell>
          <cell r="Q362">
            <v>3219015.49</v>
          </cell>
          <cell r="S362">
            <v>9404781.0399999991</v>
          </cell>
        </row>
        <row r="363">
          <cell r="F363">
            <v>5336836.7699999996</v>
          </cell>
        </row>
        <row r="364">
          <cell r="F364">
            <v>0</v>
          </cell>
          <cell r="Q364">
            <v>2185691.7599999998</v>
          </cell>
          <cell r="S364">
            <v>141500</v>
          </cell>
        </row>
        <row r="365">
          <cell r="F365">
            <v>0</v>
          </cell>
        </row>
        <row r="366">
          <cell r="F366">
            <v>0</v>
          </cell>
        </row>
        <row r="367">
          <cell r="F367">
            <v>90736.88</v>
          </cell>
          <cell r="S367">
            <v>253187.86</v>
          </cell>
        </row>
        <row r="368">
          <cell r="F368">
            <v>0</v>
          </cell>
        </row>
        <row r="369">
          <cell r="F369">
            <v>0</v>
          </cell>
        </row>
        <row r="370">
          <cell r="F370">
            <v>0</v>
          </cell>
        </row>
        <row r="371">
          <cell r="F371">
            <v>0</v>
          </cell>
        </row>
        <row r="372">
          <cell r="F372">
            <v>0</v>
          </cell>
          <cell r="Q372">
            <v>510000</v>
          </cell>
          <cell r="S372">
            <v>71538</v>
          </cell>
        </row>
        <row r="373">
          <cell r="F373">
            <v>1191469.6700000002</v>
          </cell>
          <cell r="Q373">
            <v>201954.86</v>
          </cell>
          <cell r="S373">
            <v>5605.65</v>
          </cell>
        </row>
        <row r="374">
          <cell r="F374">
            <v>0</v>
          </cell>
          <cell r="Q374">
            <v>5830.59</v>
          </cell>
          <cell r="S374">
            <v>935.32</v>
          </cell>
        </row>
        <row r="375">
          <cell r="F375">
            <v>0</v>
          </cell>
          <cell r="S375">
            <v>301.39999999999998</v>
          </cell>
        </row>
        <row r="376">
          <cell r="F376">
            <v>0</v>
          </cell>
          <cell r="Q376">
            <v>32646.49</v>
          </cell>
          <cell r="S376">
            <v>40</v>
          </cell>
        </row>
        <row r="377">
          <cell r="F377">
            <v>0</v>
          </cell>
        </row>
        <row r="378">
          <cell r="F378">
            <v>0</v>
          </cell>
        </row>
        <row r="379">
          <cell r="F379">
            <v>0</v>
          </cell>
        </row>
        <row r="380">
          <cell r="F380">
            <v>6796131.7699999996</v>
          </cell>
        </row>
        <row r="381">
          <cell r="F381">
            <v>0</v>
          </cell>
        </row>
        <row r="382">
          <cell r="F382">
            <v>0</v>
          </cell>
          <cell r="Q382">
            <v>16478.580000000002</v>
          </cell>
        </row>
        <row r="383">
          <cell r="F383">
            <v>0</v>
          </cell>
          <cell r="Q383">
            <v>169481.3</v>
          </cell>
        </row>
        <row r="384">
          <cell r="F384">
            <v>0</v>
          </cell>
        </row>
        <row r="385">
          <cell r="F385">
            <v>0</v>
          </cell>
        </row>
        <row r="386">
          <cell r="Q386">
            <v>110854.95</v>
          </cell>
        </row>
        <row r="387">
          <cell r="F387">
            <v>0</v>
          </cell>
        </row>
        <row r="388">
          <cell r="F388">
            <v>0</v>
          </cell>
        </row>
        <row r="389">
          <cell r="F389">
            <v>0</v>
          </cell>
          <cell r="S389">
            <v>22.92</v>
          </cell>
        </row>
        <row r="390">
          <cell r="F390">
            <v>0</v>
          </cell>
        </row>
        <row r="391">
          <cell r="F391">
            <v>0</v>
          </cell>
        </row>
        <row r="392">
          <cell r="F392">
            <v>0</v>
          </cell>
          <cell r="Q392">
            <v>19826.55</v>
          </cell>
          <cell r="S392">
            <v>7489549</v>
          </cell>
        </row>
        <row r="393">
          <cell r="F393">
            <v>0</v>
          </cell>
        </row>
        <row r="394">
          <cell r="F394">
            <v>0</v>
          </cell>
        </row>
        <row r="395">
          <cell r="F395">
            <v>0</v>
          </cell>
        </row>
        <row r="396">
          <cell r="F396">
            <v>1567851.3699999999</v>
          </cell>
        </row>
        <row r="397">
          <cell r="F397">
            <v>50966.06</v>
          </cell>
          <cell r="Q397">
            <v>0</v>
          </cell>
          <cell r="S397">
            <v>0</v>
          </cell>
        </row>
        <row r="398">
          <cell r="F398">
            <v>0</v>
          </cell>
          <cell r="Q398">
            <v>18620913</v>
          </cell>
          <cell r="S398">
            <v>764286</v>
          </cell>
        </row>
        <row r="399">
          <cell r="F399">
            <v>0</v>
          </cell>
          <cell r="Q399">
            <v>0</v>
          </cell>
          <cell r="S399">
            <v>10062</v>
          </cell>
        </row>
        <row r="400">
          <cell r="F400">
            <v>0</v>
          </cell>
          <cell r="Q400">
            <v>658954</v>
          </cell>
          <cell r="S400">
            <v>144537</v>
          </cell>
        </row>
        <row r="401">
          <cell r="F401">
            <v>0</v>
          </cell>
          <cell r="Q401">
            <v>0</v>
          </cell>
          <cell r="S401">
            <v>0</v>
          </cell>
        </row>
        <row r="402">
          <cell r="F402">
            <v>5552534.0899999999</v>
          </cell>
          <cell r="Q402">
            <v>19672</v>
          </cell>
          <cell r="S402">
            <v>0</v>
          </cell>
        </row>
        <row r="403">
          <cell r="F403">
            <v>0</v>
          </cell>
        </row>
        <row r="404">
          <cell r="F404">
            <v>4336371.62</v>
          </cell>
        </row>
        <row r="405">
          <cell r="F405">
            <v>0</v>
          </cell>
        </row>
        <row r="406">
          <cell r="Q406">
            <v>2445565.4300000002</v>
          </cell>
          <cell r="S406">
            <v>10306104.33</v>
          </cell>
        </row>
        <row r="407">
          <cell r="F407" t="str">
            <v>-</v>
          </cell>
        </row>
        <row r="408">
          <cell r="F408">
            <v>81657161.140000015</v>
          </cell>
        </row>
        <row r="409">
          <cell r="F409" t="str">
            <v>-</v>
          </cell>
          <cell r="Q409" t="str">
            <v>-</v>
          </cell>
          <cell r="S409" t="str">
            <v>-</v>
          </cell>
        </row>
        <row r="410">
          <cell r="F410">
            <v>81657161.140000001</v>
          </cell>
          <cell r="Q410">
            <v>67205281.720000014</v>
          </cell>
          <cell r="S410">
            <v>159386762.23000002</v>
          </cell>
        </row>
        <row r="411">
          <cell r="F411" t="str">
            <v>-</v>
          </cell>
          <cell r="Q411" t="str">
            <v>-</v>
          </cell>
          <cell r="S411" t="str">
            <v>-</v>
          </cell>
        </row>
        <row r="412">
          <cell r="F412">
            <v>0</v>
          </cell>
          <cell r="Q412">
            <v>67205281.719999999</v>
          </cell>
          <cell r="S412">
            <v>159386762.22999999</v>
          </cell>
        </row>
        <row r="413">
          <cell r="F413" t="str">
            <v>-</v>
          </cell>
          <cell r="Q413" t="str">
            <v>-</v>
          </cell>
          <cell r="S413" t="str">
            <v>-</v>
          </cell>
        </row>
        <row r="414">
          <cell r="F414">
            <v>40741635.400000006</v>
          </cell>
          <cell r="Q414">
            <v>0</v>
          </cell>
          <cell r="S414">
            <v>0</v>
          </cell>
        </row>
        <row r="415">
          <cell r="F415" t="str">
            <v>-</v>
          </cell>
          <cell r="Q415" t="str">
            <v>-</v>
          </cell>
          <cell r="S415" t="str">
            <v>-</v>
          </cell>
        </row>
        <row r="416">
          <cell r="Q416">
            <v>9056804.9900000002</v>
          </cell>
          <cell r="S416">
            <v>45656112.729999997</v>
          </cell>
        </row>
        <row r="417">
          <cell r="Q417" t="str">
            <v>-</v>
          </cell>
          <cell r="S417" t="str">
            <v>-</v>
          </cell>
        </row>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xml:space="preserve">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row r="524">
          <cell r="B524" t="str">
            <v>UNITED BANK LIMITED  FINANCE DIVISION (OVERSEAS BRANCHES)</v>
          </cell>
        </row>
        <row r="525">
          <cell r="B525" t="str">
            <v xml:space="preserve">STATEMENT OF AFFAIRS  AS ON 31ST DECEMBER, 1998 </v>
          </cell>
        </row>
        <row r="527">
          <cell r="B527" t="str">
            <v>-</v>
          </cell>
          <cell r="D527" t="str">
            <v>-</v>
          </cell>
        </row>
        <row r="528">
          <cell r="D528" t="str">
            <v>TOTAL ALL OVERSEAS</v>
          </cell>
        </row>
        <row r="529">
          <cell r="D529" t="str">
            <v>PAK.RS.</v>
          </cell>
        </row>
        <row r="530">
          <cell r="B530" t="str">
            <v>HEAD OF ACCOUNTS</v>
          </cell>
          <cell r="D530" t="str">
            <v>DECEMBER,1998</v>
          </cell>
        </row>
        <row r="531">
          <cell r="B531" t="str">
            <v>-</v>
          </cell>
          <cell r="D531" t="str">
            <v>-</v>
          </cell>
        </row>
        <row r="532">
          <cell r="B532" t="str">
            <v>LIABILITIES</v>
          </cell>
        </row>
        <row r="533">
          <cell r="B533" t="str">
            <v>-----------</v>
          </cell>
        </row>
        <row r="534">
          <cell r="B534" t="str">
            <v>CAPITAL</v>
          </cell>
          <cell r="D534" t="e">
            <v>#REF!</v>
          </cell>
        </row>
        <row r="535">
          <cell r="B535" t="str">
            <v>PROFIT (UNREMITTED)</v>
          </cell>
          <cell r="D535" t="e">
            <v>#REF!</v>
          </cell>
        </row>
        <row r="536">
          <cell r="B536" t="str">
            <v>RESERVE FOR CAPITAL REQUIREMENT</v>
          </cell>
          <cell r="D536" t="e">
            <v>#REF!</v>
          </cell>
        </row>
        <row r="537">
          <cell r="B537" t="str">
            <v>LEGAL RESERVE</v>
          </cell>
          <cell r="D537" t="e">
            <v>#REF!</v>
          </cell>
        </row>
        <row r="538">
          <cell r="B538" t="str">
            <v>EXCHANGE FLUCTUATION RESERVE</v>
          </cell>
          <cell r="D538" t="e">
            <v>#REF!</v>
          </cell>
        </row>
        <row r="539">
          <cell r="B539" t="str">
            <v>PROVISION FOR BAD DEBTS</v>
          </cell>
          <cell r="D539" t="e">
            <v>#REF!</v>
          </cell>
        </row>
        <row r="540">
          <cell r="B540" t="str">
            <v>PROVISION L.G. CLAIM LOSSES</v>
          </cell>
          <cell r="D540" t="e">
            <v>#REF!</v>
          </cell>
        </row>
        <row r="541">
          <cell r="B541" t="str">
            <v>CAPITAL AND OTHER FUNDS - UK</v>
          </cell>
          <cell r="D541" t="e">
            <v>#REF!</v>
          </cell>
        </row>
        <row r="542">
          <cell r="B542" t="str">
            <v>GENERAL PROVISION - UK</v>
          </cell>
          <cell r="D542" t="e">
            <v>#REF!</v>
          </cell>
        </row>
        <row r="543">
          <cell r="D543" t="e">
            <v>#REF!</v>
          </cell>
        </row>
        <row r="544">
          <cell r="D544" t="e">
            <v>#REF!</v>
          </cell>
        </row>
        <row r="545">
          <cell r="D545" t="e">
            <v>#REF!</v>
          </cell>
        </row>
        <row r="546">
          <cell r="B546" t="str">
            <v>D E P O S I T S</v>
          </cell>
          <cell r="D546" t="e">
            <v>#REF!</v>
          </cell>
        </row>
        <row r="547">
          <cell r="B547" t="str">
            <v>---------------</v>
          </cell>
          <cell r="D547" t="e">
            <v>#REF!</v>
          </cell>
        </row>
        <row r="548">
          <cell r="B548" t="str">
            <v>CURRENT DEPOSITS</v>
          </cell>
          <cell r="D548" t="e">
            <v>#REF!</v>
          </cell>
        </row>
        <row r="549">
          <cell r="B549" t="str">
            <v>CALL DEPOSITS</v>
          </cell>
          <cell r="D549" t="e">
            <v>#REF!</v>
          </cell>
        </row>
        <row r="550">
          <cell r="B550" t="str">
            <v>FOREIGN CURRENCY CURRENT DEPOSITS</v>
          </cell>
          <cell r="D550" t="e">
            <v>#REF!</v>
          </cell>
        </row>
        <row r="551">
          <cell r="B551" t="str">
            <v xml:space="preserve"> </v>
          </cell>
          <cell r="D551" t="e">
            <v>#REF!</v>
          </cell>
        </row>
        <row r="552">
          <cell r="B552" t="str">
            <v>MARGIN ON L.G.</v>
          </cell>
          <cell r="D552" t="e">
            <v>#REF!</v>
          </cell>
        </row>
        <row r="553">
          <cell r="B553" t="str">
            <v>MARGIN ON L.C.</v>
          </cell>
          <cell r="D553" t="e">
            <v>#REF!</v>
          </cell>
        </row>
        <row r="554">
          <cell r="B554" t="str">
            <v>SUNDRY CREDITOR</v>
          </cell>
          <cell r="D554" t="e">
            <v>#REF!</v>
          </cell>
        </row>
        <row r="555">
          <cell r="B555" t="str">
            <v>OTHERS</v>
          </cell>
          <cell r="D555" t="e">
            <v>#REF!</v>
          </cell>
        </row>
        <row r="556">
          <cell r="D556" t="e">
            <v>#REF!</v>
          </cell>
        </row>
        <row r="557">
          <cell r="B557" t="str">
            <v>DEPOSITS FROM BANKS-CURRENT</v>
          </cell>
          <cell r="D557" t="e">
            <v>#REF!</v>
          </cell>
        </row>
        <row r="558">
          <cell r="B558" t="str">
            <v>DEPOSITS FROM BANKS-CALL</v>
          </cell>
          <cell r="D558" t="e">
            <v>#REF!</v>
          </cell>
        </row>
        <row r="559">
          <cell r="B559" t="str">
            <v>DEPOSITS FROM BANKS-TIME</v>
          </cell>
          <cell r="D559" t="e">
            <v>#REF!</v>
          </cell>
        </row>
        <row r="560">
          <cell r="D560" t="e">
            <v>#REF!</v>
          </cell>
        </row>
        <row r="561">
          <cell r="B561" t="str">
            <v>DEPOSITS FROM BRANCHES-CURRENT</v>
          </cell>
          <cell r="D561" t="e">
            <v>#REF!</v>
          </cell>
        </row>
        <row r="562">
          <cell r="B562" t="str">
            <v>DEPOSITS FROM BRANCHES-CALL</v>
          </cell>
          <cell r="D562" t="e">
            <v>#REF!</v>
          </cell>
        </row>
        <row r="563">
          <cell r="B563" t="str">
            <v>DEPOSITS FROM BRANCHES-FIXED</v>
          </cell>
          <cell r="D563" t="e">
            <v>#REF!</v>
          </cell>
        </row>
        <row r="564">
          <cell r="B564" t="str">
            <v>HEAD OFFICE DEPOSITS</v>
          </cell>
          <cell r="D564" t="e">
            <v>#REF!</v>
          </cell>
        </row>
        <row r="565">
          <cell r="D565">
            <v>0</v>
          </cell>
        </row>
        <row r="566">
          <cell r="B566" t="str">
            <v>SAVING BANK DEPOSITS</v>
          </cell>
          <cell r="D566" t="e">
            <v>#REF!</v>
          </cell>
        </row>
        <row r="567">
          <cell r="B567" t="str">
            <v>FOREIGN CURRENCY S.B.DEPOSITS</v>
          </cell>
          <cell r="D567" t="e">
            <v>#REF!</v>
          </cell>
        </row>
        <row r="568">
          <cell r="D568" t="e">
            <v>#REF!</v>
          </cell>
        </row>
        <row r="569">
          <cell r="B569" t="str">
            <v>FIXED DEPOSITS</v>
          </cell>
          <cell r="D569" t="e">
            <v>#REF!</v>
          </cell>
        </row>
        <row r="570">
          <cell r="B570" t="str">
            <v>SHORT TERM DEPOSITS</v>
          </cell>
          <cell r="D570" t="e">
            <v>#REF!</v>
          </cell>
        </row>
        <row r="571">
          <cell r="B571" t="str">
            <v>FOREIGN CURRENCY FIXED DEPOSITS</v>
          </cell>
          <cell r="D571" t="e">
            <v>#REF!</v>
          </cell>
        </row>
        <row r="572">
          <cell r="B572" t="str">
            <v>F.CURRENCY SHORT TERM DEP.</v>
          </cell>
          <cell r="D572" t="e">
            <v>#REF!</v>
          </cell>
        </row>
        <row r="573">
          <cell r="D573" t="e">
            <v>#REF!</v>
          </cell>
        </row>
        <row r="574">
          <cell r="B574" t="str">
            <v>PAY ORDERS ISSUED</v>
          </cell>
          <cell r="D574" t="e">
            <v>#REF!</v>
          </cell>
        </row>
        <row r="575">
          <cell r="B575" t="str">
            <v>PAY SLIPS ISSUED</v>
          </cell>
          <cell r="D575" t="e">
            <v>#REF!</v>
          </cell>
        </row>
        <row r="576">
          <cell r="B576" t="str">
            <v>DEMAND DRAFTS PAYABLE</v>
          </cell>
          <cell r="D576" t="e">
            <v>#REF!</v>
          </cell>
        </row>
        <row r="577">
          <cell r="B577" t="str">
            <v>TELEGRAPHIC TRANSFERS</v>
          </cell>
          <cell r="D577" t="e">
            <v>#REF!</v>
          </cell>
        </row>
        <row r="578">
          <cell r="B578" t="str">
            <v>MAIL TRANSFER</v>
          </cell>
          <cell r="D578" t="e">
            <v>#REF!</v>
          </cell>
        </row>
        <row r="579">
          <cell r="B579" t="str">
            <v>FOREIGN MAIL TRANSFERS</v>
          </cell>
          <cell r="D579" t="e">
            <v>#REF!</v>
          </cell>
        </row>
        <row r="580">
          <cell r="B580" t="str">
            <v>B/P - HEAD OFFICE</v>
          </cell>
          <cell r="D580" t="e">
            <v>#REF!</v>
          </cell>
        </row>
        <row r="581">
          <cell r="B581" t="str">
            <v>ADJUSTING ACCOUNT CREDIT</v>
          </cell>
          <cell r="D581" t="e">
            <v>#REF!</v>
          </cell>
        </row>
        <row r="582">
          <cell r="D582" t="e">
            <v>#REF!</v>
          </cell>
        </row>
        <row r="583">
          <cell r="B583" t="str">
            <v>BORROWINGS FROM BANKS</v>
          </cell>
          <cell r="D583" t="e">
            <v>#REF!</v>
          </cell>
        </row>
        <row r="584">
          <cell r="B584" t="str">
            <v>BORROWINGS FROM BRANCHES</v>
          </cell>
          <cell r="D584" t="e">
            <v>#REF!</v>
          </cell>
        </row>
        <row r="585">
          <cell r="D585" t="e">
            <v>#REF!</v>
          </cell>
        </row>
        <row r="586">
          <cell r="B586" t="str">
            <v>OTHER LIABILITIES</v>
          </cell>
          <cell r="D586" t="e">
            <v>#REF!</v>
          </cell>
        </row>
        <row r="587">
          <cell r="B587" t="str">
            <v>-----------------</v>
          </cell>
          <cell r="D587" t="e">
            <v>#REF!</v>
          </cell>
        </row>
        <row r="588">
          <cell r="B588" t="str">
            <v>INTEREST ON CLASSIFIED ADVANCES</v>
          </cell>
          <cell r="D588" t="e">
            <v>#REF!</v>
          </cell>
        </row>
        <row r="589">
          <cell r="B589" t="str">
            <v>PROVISION FOR TAX</v>
          </cell>
          <cell r="D589" t="e">
            <v>#REF!</v>
          </cell>
        </row>
        <row r="590">
          <cell r="B590" t="str">
            <v>ACCMULATED DEPRECIATION ON F/F</v>
          </cell>
          <cell r="D590" t="e">
            <v>#REF!</v>
          </cell>
        </row>
        <row r="591">
          <cell r="B591" t="str">
            <v>OTHERS</v>
          </cell>
          <cell r="D591" t="e">
            <v>#REF!</v>
          </cell>
        </row>
        <row r="592">
          <cell r="B592" t="str">
            <v>CONTRA CASH ATM</v>
          </cell>
          <cell r="D592" t="e">
            <v>#REF!</v>
          </cell>
        </row>
        <row r="593">
          <cell r="B593" t="str">
            <v>PROV.FOR DIMUNATION VAL.</v>
          </cell>
          <cell r="D593" t="e">
            <v>#REF!</v>
          </cell>
        </row>
        <row r="594">
          <cell r="D594">
            <v>0</v>
          </cell>
        </row>
        <row r="595">
          <cell r="B595" t="str">
            <v>BALANCE OF LOCAL/OTHER BANKS</v>
          </cell>
          <cell r="D595" t="e">
            <v>#REF!</v>
          </cell>
        </row>
        <row r="596">
          <cell r="B596" t="str">
            <v>BALANCE OF FOREIGN BANKS</v>
          </cell>
          <cell r="D596" t="e">
            <v>#REF!</v>
          </cell>
        </row>
        <row r="597">
          <cell r="D597" t="e">
            <v>#REF!</v>
          </cell>
        </row>
        <row r="598">
          <cell r="B598" t="str">
            <v>BALANCE OF LOCAL UBL BRS.</v>
          </cell>
          <cell r="D598" t="e">
            <v>#REF!</v>
          </cell>
        </row>
        <row r="599">
          <cell r="B599" t="str">
            <v>BALANCE OF FOREIGN UBL BRS.</v>
          </cell>
          <cell r="D599" t="e">
            <v>#REF!</v>
          </cell>
        </row>
        <row r="600">
          <cell r="D600" t="e">
            <v>#REF!</v>
          </cell>
        </row>
        <row r="601">
          <cell r="B601" t="str">
            <v xml:space="preserve">C O N T R A </v>
          </cell>
          <cell r="D601" t="e">
            <v>#REF!</v>
          </cell>
        </row>
        <row r="602">
          <cell r="B602" t="str">
            <v>-----------</v>
          </cell>
          <cell r="D602" t="e">
            <v>#REF!</v>
          </cell>
        </row>
        <row r="603">
          <cell r="B603" t="str">
            <v>BILLS FOR COLLECTION</v>
          </cell>
          <cell r="D603" t="e">
            <v>#REF!</v>
          </cell>
        </row>
        <row r="604">
          <cell r="B604" t="str">
            <v>FOREIGN BILLS FOR COLLECTION</v>
          </cell>
          <cell r="D604" t="e">
            <v>#REF!</v>
          </cell>
        </row>
        <row r="605">
          <cell r="B605" t="str">
            <v>BANKER'S LIABILITY L.G.</v>
          </cell>
          <cell r="D605" t="e">
            <v>#REF!</v>
          </cell>
        </row>
        <row r="606">
          <cell r="B606" t="str">
            <v>BANKER'S LIABILITY L.C.</v>
          </cell>
          <cell r="D606" t="e">
            <v>#REF!</v>
          </cell>
        </row>
        <row r="607">
          <cell r="B607" t="str">
            <v>BANKER'S LIABILITY L.C.(GOVT.)</v>
          </cell>
          <cell r="D607" t="e">
            <v>#REF!</v>
          </cell>
        </row>
        <row r="608">
          <cell r="B608" t="str">
            <v>BANKER'S LIABILITY S.G.</v>
          </cell>
          <cell r="D608" t="e">
            <v>#REF!</v>
          </cell>
        </row>
        <row r="609">
          <cell r="D609" t="e">
            <v>#REF!</v>
          </cell>
        </row>
        <row r="610">
          <cell r="B610" t="str">
            <v>MAIN OFFICE ACCOUNT</v>
          </cell>
          <cell r="D610" t="e">
            <v>#REF!</v>
          </cell>
        </row>
        <row r="611">
          <cell r="D611" t="e">
            <v>#REF!</v>
          </cell>
        </row>
        <row r="612">
          <cell r="B612" t="str">
            <v>INCOME ACCOUNT</v>
          </cell>
          <cell r="D612" t="e">
            <v>#REF!</v>
          </cell>
        </row>
        <row r="613">
          <cell r="B613" t="str">
            <v>EXPENDITURE A/C. (CREDIT)</v>
          </cell>
          <cell r="D613" t="e">
            <v>#REF!</v>
          </cell>
        </row>
        <row r="614">
          <cell r="D614">
            <v>0</v>
          </cell>
        </row>
        <row r="615">
          <cell r="B615" t="str">
            <v>-</v>
          </cell>
          <cell r="D615" t="str">
            <v>-</v>
          </cell>
        </row>
        <row r="616">
          <cell r="B616" t="str">
            <v>TOTAL LIABILITIES</v>
          </cell>
          <cell r="D616" t="e">
            <v>#REF!</v>
          </cell>
        </row>
        <row r="617">
          <cell r="B617" t="str">
            <v>-</v>
          </cell>
          <cell r="D617" t="str">
            <v>-</v>
          </cell>
        </row>
        <row r="618">
          <cell r="B618" t="str">
            <v>LIABILITIES</v>
          </cell>
          <cell r="D618" t="e">
            <v>#REF!</v>
          </cell>
        </row>
        <row r="619">
          <cell r="B619" t="str">
            <v>-</v>
          </cell>
          <cell r="D619" t="str">
            <v>-</v>
          </cell>
        </row>
        <row r="620">
          <cell r="B620" t="str">
            <v>DIFFERENCE</v>
          </cell>
          <cell r="D620" t="e">
            <v>#REF!</v>
          </cell>
        </row>
        <row r="621">
          <cell r="B621" t="str">
            <v>-</v>
          </cell>
          <cell r="D621" t="str">
            <v>-</v>
          </cell>
        </row>
        <row r="622">
          <cell r="B622" t="str">
            <v>GROSS DEPOSITS</v>
          </cell>
          <cell r="D622" t="e">
            <v>#REF!</v>
          </cell>
        </row>
        <row r="623">
          <cell r="B623" t="str">
            <v>-</v>
          </cell>
          <cell r="D623" t="str">
            <v>-</v>
          </cell>
        </row>
        <row r="624">
          <cell r="B624" t="str">
            <v>INTER BRANCH DEPOSITS</v>
          </cell>
          <cell r="D624" t="e">
            <v>#REF!</v>
          </cell>
        </row>
        <row r="625">
          <cell r="B625" t="str">
            <v>NET DEPOSITS</v>
          </cell>
          <cell r="D625" t="e">
            <v>#REF!</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 Dhabi"/>
      <sheetName val="Dubai"/>
      <sheetName val="UK"/>
      <sheetName val="Bahrain"/>
      <sheetName val="YEMEN"/>
      <sheetName val="AREA-TOTALS"/>
      <sheetName val="BS-US$"/>
      <sheetName val="Sheet1"/>
      <sheetName val="Sheet2"/>
      <sheetName val="DEC-05"/>
      <sheetName val="LS-UA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CONTENTS"/>
      <sheetName val="BSDOMOVS"/>
      <sheetName val="BSCOMBINED "/>
      <sheetName val="Balance Sheet"/>
      <sheetName val="Profit&amp;Loss-Rev"/>
      <sheetName val="Note 1-7"/>
      <sheetName val="Note 8-11"/>
      <sheetName val="Note 12-15"/>
      <sheetName val="Note16-20"/>
      <sheetName val="Note 10-10.1"/>
      <sheetName val="Note 10.2-10.7"/>
      <sheetName val="Note 11 - 12.1"/>
      <sheetName val="Note 16.2-18"/>
      <sheetName val="Note 22-23"/>
      <sheetName val="Note 28.1-30"/>
      <sheetName val="Note 21 - 23"/>
      <sheetName val="Note 37-38"/>
      <sheetName val="Note 24"/>
      <sheetName val="Note 25"/>
      <sheetName val="Note 26 "/>
      <sheetName val="Note 27"/>
      <sheetName val="Note 28"/>
      <sheetName val="Note 29-30"/>
      <sheetName val="MAT-0602"/>
      <sheetName val="Note 28A"/>
      <sheetName val="Note 42.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Cont with SBP"/>
      <sheetName val="EXP-FBPS"/>
      <sheetName val="I-B"/>
      <sheetName val="I-BR"/>
    </sheetNames>
    <sheetDataSet>
      <sheetData sheetId="0"/>
      <sheetData sheetId="1"/>
      <sheetData sheetId="2"/>
      <sheetData sheetId="3"/>
      <sheetData sheetId="4" refreshError="1">
        <row r="3">
          <cell r="B3" t="str">
            <v>Cur/P/S</v>
          </cell>
          <cell r="E3" t="str">
            <v xml:space="preserve">Fc Amount </v>
          </cell>
          <cell r="G3" t="str">
            <v xml:space="preserve">Eqvt. Pkr </v>
          </cell>
        </row>
        <row r="4">
          <cell r="B4" t="str">
            <v>FPCD1</v>
          </cell>
          <cell r="E4">
            <v>75000</v>
          </cell>
          <cell r="G4">
            <v>4287606.2250000006</v>
          </cell>
        </row>
        <row r="5">
          <cell r="B5" t="str">
            <v>FPCD1</v>
          </cell>
          <cell r="E5">
            <v>600000</v>
          </cell>
          <cell r="G5">
            <v>34513503.600000001</v>
          </cell>
        </row>
        <row r="6">
          <cell r="B6" t="str">
            <v>FPCD1</v>
          </cell>
          <cell r="E6">
            <v>50000</v>
          </cell>
          <cell r="G6">
            <v>2883454</v>
          </cell>
        </row>
        <row r="7">
          <cell r="B7" t="str">
            <v>FPCD1</v>
          </cell>
          <cell r="E7">
            <v>100000</v>
          </cell>
          <cell r="G7">
            <v>5747199.5</v>
          </cell>
        </row>
        <row r="8">
          <cell r="B8" t="str">
            <v>FPCD2</v>
          </cell>
          <cell r="E8">
            <v>25000</v>
          </cell>
          <cell r="G8">
            <v>1414108.2000000002</v>
          </cell>
        </row>
        <row r="9">
          <cell r="B9" t="str">
            <v>FPCD2</v>
          </cell>
          <cell r="E9">
            <v>125000</v>
          </cell>
          <cell r="G9">
            <v>7071078.25</v>
          </cell>
        </row>
        <row r="10">
          <cell r="B10" t="str">
            <v>FSCD1</v>
          </cell>
          <cell r="E10">
            <v>175000</v>
          </cell>
          <cell r="G10">
            <v>10012923.9</v>
          </cell>
        </row>
        <row r="11">
          <cell r="B11" t="str">
            <v>FSCD2</v>
          </cell>
          <cell r="E11">
            <v>800000</v>
          </cell>
          <cell r="G11">
            <v>45903030.399999999</v>
          </cell>
        </row>
        <row r="12">
          <cell r="B12" t="str">
            <v>FPED2</v>
          </cell>
          <cell r="E12">
            <v>550000</v>
          </cell>
          <cell r="G12">
            <v>9077583.9000000004</v>
          </cell>
        </row>
        <row r="13">
          <cell r="B13" t="str">
            <v>FPED2</v>
          </cell>
          <cell r="E13">
            <v>1300000</v>
          </cell>
          <cell r="G13">
            <v>21449203.099999998</v>
          </cell>
        </row>
        <row r="14">
          <cell r="B14" t="str">
            <v>FPED2</v>
          </cell>
          <cell r="E14">
            <v>550000</v>
          </cell>
          <cell r="G14">
            <v>9096534.1499999985</v>
          </cell>
        </row>
        <row r="15">
          <cell r="B15" t="str">
            <v>FPED2</v>
          </cell>
          <cell r="E15">
            <v>1000000</v>
          </cell>
          <cell r="G15">
            <v>16514907.999999998</v>
          </cell>
        </row>
        <row r="16">
          <cell r="B16" t="str">
            <v>FPED2</v>
          </cell>
          <cell r="E16">
            <v>650000</v>
          </cell>
          <cell r="G16">
            <v>10740919.15</v>
          </cell>
        </row>
        <row r="17">
          <cell r="B17" t="str">
            <v>FPED2</v>
          </cell>
          <cell r="E17">
            <v>600000</v>
          </cell>
          <cell r="G17">
            <v>9924139.1999999993</v>
          </cell>
        </row>
        <row r="18">
          <cell r="B18" t="str">
            <v>FSED1</v>
          </cell>
          <cell r="E18">
            <v>2571100</v>
          </cell>
          <cell r="G18">
            <v>42328998.889099993</v>
          </cell>
        </row>
        <row r="19">
          <cell r="B19" t="str">
            <v>FSED2</v>
          </cell>
          <cell r="E19">
            <v>650000</v>
          </cell>
          <cell r="G19">
            <v>10742089.15</v>
          </cell>
        </row>
        <row r="20">
          <cell r="B20" t="str">
            <v>FSED2</v>
          </cell>
          <cell r="E20">
            <v>550000</v>
          </cell>
          <cell r="G20">
            <v>9097277.1999999993</v>
          </cell>
        </row>
        <row r="21">
          <cell r="B21" t="str">
            <v>FSED2</v>
          </cell>
          <cell r="E21">
            <v>600000</v>
          </cell>
          <cell r="G21">
            <v>9924949.1999999993</v>
          </cell>
        </row>
        <row r="22">
          <cell r="B22" t="str">
            <v>FSED2</v>
          </cell>
          <cell r="E22">
            <v>1000000</v>
          </cell>
          <cell r="G22">
            <v>16517157.000000002</v>
          </cell>
        </row>
        <row r="23">
          <cell r="B23" t="str">
            <v>FSED2</v>
          </cell>
          <cell r="E23">
            <v>1300000</v>
          </cell>
          <cell r="G23">
            <v>21450371.799999997</v>
          </cell>
        </row>
        <row r="24">
          <cell r="B24" t="str">
            <v>FSED2</v>
          </cell>
          <cell r="E24">
            <v>550000</v>
          </cell>
          <cell r="G24">
            <v>9078325.8499999996</v>
          </cell>
        </row>
        <row r="25">
          <cell r="B25" t="str">
            <v>FPEU2</v>
          </cell>
          <cell r="E25">
            <v>500000</v>
          </cell>
          <cell r="G25">
            <v>40526807.5</v>
          </cell>
        </row>
        <row r="26">
          <cell r="B26" t="str">
            <v>FPEU2</v>
          </cell>
          <cell r="E26">
            <v>1500000</v>
          </cell>
          <cell r="G26">
            <v>119121045</v>
          </cell>
        </row>
        <row r="27">
          <cell r="B27" t="str">
            <v>FPEU2</v>
          </cell>
          <cell r="E27">
            <v>1500000</v>
          </cell>
          <cell r="G27">
            <v>120711432</v>
          </cell>
        </row>
        <row r="28">
          <cell r="B28" t="str">
            <v>FPEU2</v>
          </cell>
          <cell r="E28">
            <v>200000</v>
          </cell>
          <cell r="G28">
            <v>16237343.6</v>
          </cell>
        </row>
        <row r="29">
          <cell r="B29" t="str">
            <v>FPEU2</v>
          </cell>
          <cell r="E29">
            <v>210000</v>
          </cell>
          <cell r="G29">
            <v>17127422.969999999</v>
          </cell>
        </row>
        <row r="30">
          <cell r="B30" t="str">
            <v>FPEU2</v>
          </cell>
          <cell r="E30">
            <v>400000</v>
          </cell>
          <cell r="G30">
            <v>32590431.199999999</v>
          </cell>
        </row>
        <row r="31">
          <cell r="B31" t="str">
            <v>FPEU2</v>
          </cell>
          <cell r="E31">
            <v>600000</v>
          </cell>
          <cell r="G31">
            <v>49611118.799999997</v>
          </cell>
        </row>
        <row r="32">
          <cell r="B32" t="str">
            <v>FPEU2</v>
          </cell>
          <cell r="E32">
            <v>200000</v>
          </cell>
          <cell r="G32">
            <v>16495034.799999999</v>
          </cell>
        </row>
        <row r="33">
          <cell r="B33" t="str">
            <v>FPEU2</v>
          </cell>
          <cell r="E33">
            <v>1500000</v>
          </cell>
          <cell r="G33">
            <v>121752781.5</v>
          </cell>
        </row>
        <row r="34">
          <cell r="B34" t="str">
            <v>FPEU2</v>
          </cell>
          <cell r="E34">
            <v>1000000</v>
          </cell>
          <cell r="G34">
            <v>80441790</v>
          </cell>
        </row>
        <row r="35">
          <cell r="B35" t="str">
            <v>FPEU2</v>
          </cell>
          <cell r="E35">
            <v>100000</v>
          </cell>
          <cell r="G35">
            <v>7951426.2000000002</v>
          </cell>
        </row>
        <row r="36">
          <cell r="B36" t="str">
            <v>FPEU2</v>
          </cell>
          <cell r="E36">
            <v>1000000</v>
          </cell>
          <cell r="G36">
            <v>82969926</v>
          </cell>
        </row>
        <row r="37">
          <cell r="B37" t="str">
            <v>FPEU2</v>
          </cell>
          <cell r="E37">
            <v>150000</v>
          </cell>
          <cell r="G37">
            <v>11971771.949999999</v>
          </cell>
        </row>
        <row r="38">
          <cell r="B38" t="str">
            <v>FPEU2</v>
          </cell>
          <cell r="E38">
            <v>150000</v>
          </cell>
          <cell r="G38">
            <v>12037718.250000002</v>
          </cell>
        </row>
        <row r="39">
          <cell r="B39" t="str">
            <v>FPEU2</v>
          </cell>
          <cell r="E39">
            <v>100000</v>
          </cell>
          <cell r="G39">
            <v>8279110.9000000004</v>
          </cell>
        </row>
        <row r="40">
          <cell r="B40" t="str">
            <v>FPEU2</v>
          </cell>
          <cell r="E40">
            <v>40000</v>
          </cell>
          <cell r="G40">
            <v>3247585.8</v>
          </cell>
        </row>
        <row r="41">
          <cell r="B41" t="str">
            <v>FPEU2</v>
          </cell>
          <cell r="E41">
            <v>6000000</v>
          </cell>
          <cell r="G41">
            <v>476460426</v>
          </cell>
        </row>
        <row r="42">
          <cell r="B42" t="str">
            <v>FPEU1</v>
          </cell>
          <cell r="E42">
            <v>150000</v>
          </cell>
          <cell r="G42">
            <v>12210514.35</v>
          </cell>
        </row>
        <row r="43">
          <cell r="B43" t="str">
            <v>FPEU2</v>
          </cell>
          <cell r="E43">
            <v>100000</v>
          </cell>
          <cell r="G43">
            <v>8109573.5000000009</v>
          </cell>
        </row>
        <row r="44">
          <cell r="B44" t="str">
            <v>FPEU1</v>
          </cell>
          <cell r="E44">
            <v>75000</v>
          </cell>
          <cell r="G44">
            <v>6109696.5</v>
          </cell>
        </row>
        <row r="45">
          <cell r="B45" t="str">
            <v>FPEU2</v>
          </cell>
          <cell r="E45">
            <v>200000</v>
          </cell>
          <cell r="G45">
            <v>16533392.199999999</v>
          </cell>
        </row>
        <row r="46">
          <cell r="B46" t="str">
            <v>FPEU2</v>
          </cell>
          <cell r="E46">
            <v>100000</v>
          </cell>
          <cell r="G46">
            <v>8049648.7999999998</v>
          </cell>
        </row>
        <row r="47">
          <cell r="B47" t="str">
            <v>FPEU2</v>
          </cell>
          <cell r="E47">
            <v>200000</v>
          </cell>
          <cell r="G47">
            <v>16267064</v>
          </cell>
        </row>
        <row r="48">
          <cell r="B48" t="str">
            <v>FPEU2</v>
          </cell>
          <cell r="E48">
            <v>300000</v>
          </cell>
          <cell r="G48">
            <v>24363931.5</v>
          </cell>
        </row>
        <row r="49">
          <cell r="B49" t="str">
            <v>FPEU2</v>
          </cell>
          <cell r="E49">
            <v>100000</v>
          </cell>
          <cell r="G49">
            <v>8034326.2999999989</v>
          </cell>
        </row>
        <row r="50">
          <cell r="B50" t="str">
            <v>FPEU2</v>
          </cell>
          <cell r="E50">
            <v>1200000</v>
          </cell>
          <cell r="G50">
            <v>97989950.400000006</v>
          </cell>
        </row>
        <row r="51">
          <cell r="B51" t="str">
            <v>FPEU2</v>
          </cell>
          <cell r="E51">
            <v>200000</v>
          </cell>
          <cell r="G51">
            <v>16330327.600000001</v>
          </cell>
        </row>
        <row r="52">
          <cell r="B52" t="str">
            <v>FPEU2</v>
          </cell>
          <cell r="E52">
            <v>100000</v>
          </cell>
          <cell r="G52">
            <v>8135144.0999999996</v>
          </cell>
        </row>
        <row r="53">
          <cell r="B53" t="str">
            <v>FPEU1</v>
          </cell>
          <cell r="E53">
            <v>60000</v>
          </cell>
          <cell r="G53">
            <v>4884932.22</v>
          </cell>
        </row>
        <row r="54">
          <cell r="B54" t="str">
            <v>FPEU1</v>
          </cell>
          <cell r="E54">
            <v>100000</v>
          </cell>
          <cell r="G54">
            <v>8166375.4999999991</v>
          </cell>
        </row>
        <row r="55">
          <cell r="B55" t="str">
            <v>FPEU2</v>
          </cell>
          <cell r="E55">
            <v>100000</v>
          </cell>
          <cell r="G55">
            <v>8277585.3999999994</v>
          </cell>
        </row>
        <row r="56">
          <cell r="B56" t="str">
            <v>FPEU2</v>
          </cell>
          <cell r="E56">
            <v>200000</v>
          </cell>
          <cell r="G56">
            <v>16243835.200000001</v>
          </cell>
        </row>
        <row r="57">
          <cell r="B57" t="str">
            <v>FPEU2</v>
          </cell>
          <cell r="E57">
            <v>100000</v>
          </cell>
          <cell r="G57">
            <v>8228665.2000000002</v>
          </cell>
        </row>
        <row r="58">
          <cell r="B58" t="str">
            <v>FPEU1</v>
          </cell>
          <cell r="E58">
            <v>500000</v>
          </cell>
          <cell r="G58">
            <v>40688938</v>
          </cell>
        </row>
        <row r="59">
          <cell r="B59" t="str">
            <v>FPEU2</v>
          </cell>
          <cell r="E59">
            <v>300000</v>
          </cell>
          <cell r="G59">
            <v>24977015.099999998</v>
          </cell>
        </row>
        <row r="60">
          <cell r="B60" t="str">
            <v>FPEU2</v>
          </cell>
          <cell r="E60">
            <v>250000</v>
          </cell>
          <cell r="G60">
            <v>20128218.75</v>
          </cell>
        </row>
        <row r="61">
          <cell r="B61" t="str">
            <v>FPEU2</v>
          </cell>
          <cell r="E61">
            <v>4600000</v>
          </cell>
          <cell r="G61">
            <v>375143064</v>
          </cell>
        </row>
        <row r="62">
          <cell r="B62" t="str">
            <v>FPEU2</v>
          </cell>
          <cell r="E62">
            <v>200000</v>
          </cell>
          <cell r="G62">
            <v>16255977.4</v>
          </cell>
        </row>
        <row r="63">
          <cell r="B63" t="str">
            <v>FPEU2</v>
          </cell>
          <cell r="E63">
            <v>100000</v>
          </cell>
          <cell r="G63">
            <v>8212386.1000000006</v>
          </cell>
        </row>
        <row r="64">
          <cell r="B64" t="str">
            <v>FPEU2</v>
          </cell>
          <cell r="E64">
            <v>100000</v>
          </cell>
          <cell r="G64">
            <v>8093204.5999999996</v>
          </cell>
        </row>
        <row r="65">
          <cell r="B65" t="str">
            <v>FSEU1</v>
          </cell>
          <cell r="E65">
            <v>1200000</v>
          </cell>
          <cell r="G65">
            <v>98196146.400000006</v>
          </cell>
        </row>
        <row r="66">
          <cell r="B66" t="str">
            <v>FSEU2</v>
          </cell>
          <cell r="E66">
            <v>2500000</v>
          </cell>
          <cell r="G66">
            <v>203633002.50000003</v>
          </cell>
        </row>
        <row r="67">
          <cell r="B67" t="str">
            <v>FSEU1</v>
          </cell>
          <cell r="E67">
            <v>500000</v>
          </cell>
          <cell r="G67">
            <v>40767628.5</v>
          </cell>
        </row>
        <row r="68">
          <cell r="B68" t="str">
            <v>FSEU2</v>
          </cell>
          <cell r="E68">
            <v>300000</v>
          </cell>
          <cell r="G68">
            <v>24980658.599999998</v>
          </cell>
        </row>
        <row r="69">
          <cell r="B69" t="str">
            <v>FSEU2</v>
          </cell>
          <cell r="E69">
            <v>1500000</v>
          </cell>
          <cell r="G69">
            <v>121939295.99999999</v>
          </cell>
        </row>
        <row r="70">
          <cell r="B70" t="str">
            <v>FSEU2</v>
          </cell>
          <cell r="E70">
            <v>600000</v>
          </cell>
          <cell r="G70">
            <v>49588438.799999997</v>
          </cell>
        </row>
        <row r="71">
          <cell r="B71" t="str">
            <v>FPJY2</v>
          </cell>
          <cell r="E71">
            <v>118780000</v>
          </cell>
          <cell r="G71">
            <v>60769510.920000002</v>
          </cell>
        </row>
        <row r="72">
          <cell r="B72" t="str">
            <v>FPJY2</v>
          </cell>
          <cell r="E72">
            <v>65000000</v>
          </cell>
          <cell r="G72">
            <v>32904495</v>
          </cell>
        </row>
        <row r="73">
          <cell r="B73" t="str">
            <v>FPJY2</v>
          </cell>
          <cell r="E73">
            <v>100000000</v>
          </cell>
          <cell r="G73">
            <v>51387700</v>
          </cell>
        </row>
        <row r="74">
          <cell r="B74" t="str">
            <v>FPJY1</v>
          </cell>
          <cell r="E74">
            <v>400000000</v>
          </cell>
          <cell r="G74">
            <v>196322800</v>
          </cell>
        </row>
        <row r="75">
          <cell r="B75" t="str">
            <v>FPJY2</v>
          </cell>
          <cell r="E75">
            <v>100000000</v>
          </cell>
          <cell r="G75">
            <v>50697700</v>
          </cell>
        </row>
        <row r="76">
          <cell r="B76" t="str">
            <v>FPJY3</v>
          </cell>
          <cell r="E76">
            <v>400000000</v>
          </cell>
          <cell r="G76">
            <v>204840799.99999997</v>
          </cell>
        </row>
        <row r="77">
          <cell r="B77" t="str">
            <v>FPJY1</v>
          </cell>
          <cell r="E77">
            <v>50000000</v>
          </cell>
          <cell r="G77">
            <v>24526400</v>
          </cell>
        </row>
        <row r="78">
          <cell r="B78" t="str">
            <v>FPJY2</v>
          </cell>
          <cell r="E78">
            <v>117910500</v>
          </cell>
          <cell r="G78">
            <v>60758455.276500002</v>
          </cell>
        </row>
        <row r="79">
          <cell r="B79" t="str">
            <v>FPJY1</v>
          </cell>
          <cell r="E79">
            <v>6720000</v>
          </cell>
          <cell r="G79">
            <v>3308135.04</v>
          </cell>
        </row>
        <row r="80">
          <cell r="B80" t="str">
            <v>FPJY2</v>
          </cell>
          <cell r="E80">
            <v>200000000</v>
          </cell>
          <cell r="G80">
            <v>98428600</v>
          </cell>
        </row>
        <row r="81">
          <cell r="B81" t="str">
            <v>FPJY2</v>
          </cell>
          <cell r="E81">
            <v>200000000</v>
          </cell>
          <cell r="G81">
            <v>103722800</v>
          </cell>
        </row>
        <row r="82">
          <cell r="B82" t="str">
            <v>FPJY1</v>
          </cell>
          <cell r="E82">
            <v>50000000</v>
          </cell>
          <cell r="G82">
            <v>24598100</v>
          </cell>
        </row>
        <row r="83">
          <cell r="B83" t="str">
            <v>FSJY1</v>
          </cell>
          <cell r="E83">
            <v>6720000</v>
          </cell>
          <cell r="G83">
            <v>3308403.84</v>
          </cell>
        </row>
        <row r="84">
          <cell r="B84" t="str">
            <v>FSJY1</v>
          </cell>
          <cell r="E84">
            <v>10000000</v>
          </cell>
          <cell r="G84">
            <v>4906870</v>
          </cell>
        </row>
        <row r="85">
          <cell r="B85" t="str">
            <v>FSJY1</v>
          </cell>
          <cell r="E85">
            <v>30000000</v>
          </cell>
          <cell r="G85">
            <v>14724210</v>
          </cell>
        </row>
        <row r="86">
          <cell r="B86" t="str">
            <v>FSJY2</v>
          </cell>
          <cell r="E86">
            <v>37200000</v>
          </cell>
          <cell r="G86">
            <v>19766182.799999997</v>
          </cell>
        </row>
        <row r="87">
          <cell r="B87" t="str">
            <v>FSJY2</v>
          </cell>
          <cell r="E87">
            <v>45000000</v>
          </cell>
          <cell r="G87">
            <v>22979025</v>
          </cell>
        </row>
        <row r="88">
          <cell r="B88" t="str">
            <v>FSJY1</v>
          </cell>
          <cell r="E88">
            <v>400000000</v>
          </cell>
          <cell r="G88">
            <v>196116000</v>
          </cell>
        </row>
        <row r="89">
          <cell r="B89" t="str">
            <v>FSJY2</v>
          </cell>
          <cell r="E89">
            <v>7620000</v>
          </cell>
          <cell r="G89">
            <v>3963291.5400000005</v>
          </cell>
        </row>
        <row r="90">
          <cell r="B90" t="str">
            <v>FSJY1</v>
          </cell>
          <cell r="E90">
            <v>18000000</v>
          </cell>
          <cell r="G90">
            <v>8834526</v>
          </cell>
        </row>
        <row r="91">
          <cell r="B91" t="str">
            <v>FSJY2</v>
          </cell>
          <cell r="E91">
            <v>200000000</v>
          </cell>
          <cell r="G91">
            <v>103727200</v>
          </cell>
        </row>
        <row r="92">
          <cell r="B92" t="str">
            <v>FSJY2</v>
          </cell>
          <cell r="E92">
            <v>200000000</v>
          </cell>
          <cell r="G92">
            <v>100071400.00000001</v>
          </cell>
        </row>
        <row r="93">
          <cell r="B93" t="str">
            <v>FSJY2</v>
          </cell>
          <cell r="E93">
            <v>88646250</v>
          </cell>
          <cell r="G93">
            <v>45498396.982500002</v>
          </cell>
        </row>
        <row r="94">
          <cell r="B94" t="str">
            <v>FPSF1</v>
          </cell>
          <cell r="E94">
            <v>8778.7199999999993</v>
          </cell>
          <cell r="G94">
            <v>430000.14091199997</v>
          </cell>
        </row>
        <row r="95">
          <cell r="B95" t="str">
            <v>FPSF2</v>
          </cell>
          <cell r="E95">
            <v>1000000</v>
          </cell>
          <cell r="G95">
            <v>49404713</v>
          </cell>
        </row>
        <row r="96">
          <cell r="B96" t="str">
            <v>FPSF2</v>
          </cell>
          <cell r="E96">
            <v>299882.5</v>
          </cell>
          <cell r="G96">
            <v>15148625.063765001</v>
          </cell>
        </row>
        <row r="97">
          <cell r="B97" t="str">
            <v>FPSF1</v>
          </cell>
          <cell r="E97">
            <v>500000</v>
          </cell>
          <cell r="G97">
            <v>24604097.5</v>
          </cell>
        </row>
        <row r="98">
          <cell r="B98" t="str">
            <v>FPSF1</v>
          </cell>
          <cell r="E98">
            <v>75000</v>
          </cell>
          <cell r="G98">
            <v>3700549.875</v>
          </cell>
        </row>
        <row r="99">
          <cell r="B99" t="str">
            <v>FPUK2</v>
          </cell>
          <cell r="E99">
            <v>1800000</v>
          </cell>
          <cell r="G99">
            <v>216613688.39999998</v>
          </cell>
        </row>
        <row r="100">
          <cell r="B100" t="str">
            <v>FPUK2</v>
          </cell>
          <cell r="E100">
            <v>1200000</v>
          </cell>
          <cell r="G100">
            <v>145148986.79999998</v>
          </cell>
        </row>
        <row r="101">
          <cell r="B101" t="str">
            <v>FPUK2</v>
          </cell>
          <cell r="E101">
            <v>700000</v>
          </cell>
          <cell r="G101">
            <v>84758902.200000003</v>
          </cell>
        </row>
        <row r="102">
          <cell r="B102" t="str">
            <v>FPUK2</v>
          </cell>
          <cell r="E102">
            <v>4200000</v>
          </cell>
          <cell r="G102">
            <v>506903094.60000002</v>
          </cell>
        </row>
        <row r="103">
          <cell r="B103" t="str">
            <v>FPUK1</v>
          </cell>
          <cell r="E103">
            <v>90000</v>
          </cell>
          <cell r="G103">
            <v>10907732.52</v>
          </cell>
        </row>
        <row r="104">
          <cell r="B104" t="str">
            <v>FPUK1</v>
          </cell>
          <cell r="E104">
            <v>1500000</v>
          </cell>
          <cell r="G104">
            <v>181656558</v>
          </cell>
        </row>
        <row r="105">
          <cell r="B105" t="str">
            <v>FPUK2</v>
          </cell>
          <cell r="E105">
            <v>5200000</v>
          </cell>
          <cell r="G105">
            <v>629887523.20000005</v>
          </cell>
        </row>
        <row r="106">
          <cell r="B106" t="str">
            <v>FPUK1</v>
          </cell>
          <cell r="E106">
            <v>500000</v>
          </cell>
          <cell r="G106">
            <v>60543106</v>
          </cell>
        </row>
        <row r="107">
          <cell r="B107" t="str">
            <v>FPUK1</v>
          </cell>
          <cell r="E107">
            <v>40000</v>
          </cell>
          <cell r="G107">
            <v>4846111.88</v>
          </cell>
        </row>
        <row r="108">
          <cell r="B108" t="str">
            <v>FPUK1</v>
          </cell>
          <cell r="E108">
            <v>150000</v>
          </cell>
          <cell r="G108">
            <v>18186538.949999999</v>
          </cell>
        </row>
        <row r="109">
          <cell r="B109" t="str">
            <v>FPUK2</v>
          </cell>
          <cell r="E109">
            <v>75000</v>
          </cell>
          <cell r="G109">
            <v>9063276.2999999989</v>
          </cell>
        </row>
        <row r="110">
          <cell r="B110" t="str">
            <v>FPUK1</v>
          </cell>
          <cell r="E110">
            <v>2000000</v>
          </cell>
          <cell r="G110">
            <v>242503030</v>
          </cell>
        </row>
        <row r="111">
          <cell r="B111" t="str">
            <v>FPUK2</v>
          </cell>
          <cell r="E111">
            <v>100000</v>
          </cell>
          <cell r="G111">
            <v>12072514.6</v>
          </cell>
        </row>
        <row r="112">
          <cell r="B112" t="str">
            <v>FPUK2</v>
          </cell>
          <cell r="E112">
            <v>100000</v>
          </cell>
          <cell r="G112">
            <v>12069415.9</v>
          </cell>
        </row>
        <row r="113">
          <cell r="B113" t="str">
            <v>FPUK2</v>
          </cell>
          <cell r="E113">
            <v>100000</v>
          </cell>
          <cell r="G113">
            <v>12064834.9</v>
          </cell>
        </row>
        <row r="114">
          <cell r="B114" t="str">
            <v>FPUK2</v>
          </cell>
          <cell r="E114">
            <v>1000000</v>
          </cell>
          <cell r="G114">
            <v>120038415</v>
          </cell>
        </row>
        <row r="115">
          <cell r="B115" t="str">
            <v>FPUK2</v>
          </cell>
          <cell r="E115">
            <v>52000</v>
          </cell>
          <cell r="G115">
            <v>6258435.04</v>
          </cell>
        </row>
        <row r="116">
          <cell r="B116" t="str">
            <v>FPUK2</v>
          </cell>
          <cell r="E116">
            <v>5000000</v>
          </cell>
          <cell r="G116">
            <v>600055125</v>
          </cell>
        </row>
        <row r="117">
          <cell r="B117" t="str">
            <v>FPUK2</v>
          </cell>
          <cell r="E117">
            <v>100000</v>
          </cell>
          <cell r="G117">
            <v>12052879.299999999</v>
          </cell>
        </row>
        <row r="118">
          <cell r="B118" t="str">
            <v>FPUK2</v>
          </cell>
          <cell r="E118">
            <v>300000</v>
          </cell>
          <cell r="G118">
            <v>36151356.600000001</v>
          </cell>
        </row>
        <row r="119">
          <cell r="B119" t="str">
            <v>FPUK2</v>
          </cell>
          <cell r="E119">
            <v>100000</v>
          </cell>
          <cell r="G119">
            <v>12059321.799999999</v>
          </cell>
        </row>
        <row r="120">
          <cell r="B120" t="str">
            <v>FPUK2</v>
          </cell>
          <cell r="E120">
            <v>2500000</v>
          </cell>
          <cell r="G120">
            <v>299811010</v>
          </cell>
        </row>
        <row r="121">
          <cell r="B121" t="str">
            <v>FPUK2</v>
          </cell>
          <cell r="E121">
            <v>100000</v>
          </cell>
          <cell r="G121">
            <v>11993360.199999999</v>
          </cell>
        </row>
        <row r="122">
          <cell r="B122" t="str">
            <v>FPUK1</v>
          </cell>
          <cell r="E122">
            <v>175000</v>
          </cell>
          <cell r="G122">
            <v>21213717.699999999</v>
          </cell>
        </row>
        <row r="123">
          <cell r="B123" t="str">
            <v>FPUK2</v>
          </cell>
          <cell r="E123">
            <v>100000</v>
          </cell>
          <cell r="G123">
            <v>11998822.199999999</v>
          </cell>
        </row>
        <row r="124">
          <cell r="B124" t="str">
            <v>FPUK1</v>
          </cell>
          <cell r="E124">
            <v>400000</v>
          </cell>
          <cell r="G124">
            <v>48533903.600000001</v>
          </cell>
        </row>
        <row r="125">
          <cell r="B125" t="str">
            <v>FPUK1</v>
          </cell>
          <cell r="E125">
            <v>75000</v>
          </cell>
          <cell r="G125">
            <v>9092047.3499999996</v>
          </cell>
        </row>
        <row r="126">
          <cell r="B126" t="str">
            <v>FPUK1</v>
          </cell>
          <cell r="E126">
            <v>50000</v>
          </cell>
          <cell r="G126">
            <v>6063181.1499999994</v>
          </cell>
        </row>
        <row r="127">
          <cell r="B127" t="str">
            <v>FSUK1</v>
          </cell>
          <cell r="E127">
            <v>2000000</v>
          </cell>
          <cell r="G127">
            <v>242575678</v>
          </cell>
        </row>
        <row r="128">
          <cell r="B128" t="str">
            <v>FSUK2</v>
          </cell>
          <cell r="E128">
            <v>250000</v>
          </cell>
          <cell r="G128">
            <v>30141879</v>
          </cell>
        </row>
        <row r="129">
          <cell r="B129" t="str">
            <v>FSUK1</v>
          </cell>
          <cell r="E129">
            <v>500000</v>
          </cell>
          <cell r="G129">
            <v>60649974</v>
          </cell>
        </row>
        <row r="130">
          <cell r="B130" t="str">
            <v>FSUK1</v>
          </cell>
          <cell r="E130">
            <v>500000</v>
          </cell>
          <cell r="G130">
            <v>60600610.5</v>
          </cell>
        </row>
        <row r="131">
          <cell r="B131" t="str">
            <v>FSUK1</v>
          </cell>
          <cell r="E131">
            <v>500000</v>
          </cell>
          <cell r="G131">
            <v>60494681.5</v>
          </cell>
        </row>
        <row r="132">
          <cell r="B132" t="str">
            <v>FSUK1</v>
          </cell>
          <cell r="E132">
            <v>1500000</v>
          </cell>
          <cell r="G132">
            <v>181711035</v>
          </cell>
        </row>
        <row r="133">
          <cell r="B133" t="str">
            <v>FSUK1</v>
          </cell>
          <cell r="E133">
            <v>500000</v>
          </cell>
          <cell r="G133">
            <v>60621796.5</v>
          </cell>
        </row>
        <row r="134">
          <cell r="B134" t="str">
            <v>FSUK1</v>
          </cell>
          <cell r="E134">
            <v>500000</v>
          </cell>
          <cell r="G134">
            <v>60524947</v>
          </cell>
        </row>
        <row r="135">
          <cell r="B135" t="str">
            <v>FPUS2</v>
          </cell>
          <cell r="E135">
            <v>3010000</v>
          </cell>
          <cell r="G135">
            <v>185325700</v>
          </cell>
        </row>
        <row r="136">
          <cell r="B136" t="str">
            <v>FPUS2</v>
          </cell>
          <cell r="E136">
            <v>5000000</v>
          </cell>
          <cell r="G136">
            <v>309650000</v>
          </cell>
        </row>
        <row r="137">
          <cell r="B137" t="str">
            <v>FPUS2</v>
          </cell>
          <cell r="E137">
            <v>5000000</v>
          </cell>
          <cell r="G137">
            <v>307600000</v>
          </cell>
        </row>
        <row r="138">
          <cell r="B138" t="str">
            <v>FPUS2</v>
          </cell>
          <cell r="E138">
            <v>5000000</v>
          </cell>
          <cell r="G138">
            <v>307450000</v>
          </cell>
        </row>
        <row r="139">
          <cell r="B139" t="str">
            <v>FPUS2</v>
          </cell>
          <cell r="E139">
            <v>5000000</v>
          </cell>
          <cell r="G139">
            <v>309500000</v>
          </cell>
        </row>
        <row r="140">
          <cell r="B140" t="str">
            <v>FPUS2</v>
          </cell>
          <cell r="E140">
            <v>5000000</v>
          </cell>
          <cell r="G140">
            <v>309850000</v>
          </cell>
        </row>
        <row r="141">
          <cell r="B141" t="str">
            <v>FPUS3</v>
          </cell>
          <cell r="E141">
            <v>5000000</v>
          </cell>
          <cell r="G141">
            <v>315550000</v>
          </cell>
        </row>
        <row r="142">
          <cell r="B142" t="str">
            <v>FPUS2</v>
          </cell>
          <cell r="E142">
            <v>5000000</v>
          </cell>
          <cell r="G142">
            <v>309200000</v>
          </cell>
        </row>
        <row r="143">
          <cell r="B143" t="str">
            <v>FPUS2</v>
          </cell>
          <cell r="E143">
            <v>5000000</v>
          </cell>
          <cell r="G143">
            <v>309200000</v>
          </cell>
        </row>
        <row r="144">
          <cell r="B144" t="str">
            <v>FPUS2</v>
          </cell>
          <cell r="E144">
            <v>2000000</v>
          </cell>
          <cell r="G144">
            <v>123905000</v>
          </cell>
        </row>
        <row r="145">
          <cell r="B145" t="str">
            <v>FPUS2</v>
          </cell>
          <cell r="E145">
            <v>3000000</v>
          </cell>
          <cell r="G145">
            <v>185857500</v>
          </cell>
        </row>
        <row r="146">
          <cell r="B146" t="str">
            <v>FPUS2</v>
          </cell>
          <cell r="E146">
            <v>3000000</v>
          </cell>
          <cell r="G146">
            <v>185910000</v>
          </cell>
        </row>
        <row r="147">
          <cell r="B147" t="str">
            <v>FPUS2</v>
          </cell>
          <cell r="E147">
            <v>3000000</v>
          </cell>
          <cell r="G147">
            <v>185505000</v>
          </cell>
        </row>
        <row r="148">
          <cell r="B148" t="str">
            <v>FPUS2</v>
          </cell>
          <cell r="E148">
            <v>2010375</v>
          </cell>
          <cell r="G148">
            <v>121939295.625</v>
          </cell>
        </row>
        <row r="149">
          <cell r="B149" t="str">
            <v>FPUS2</v>
          </cell>
          <cell r="E149">
            <v>5000000</v>
          </cell>
          <cell r="G149">
            <v>307450000</v>
          </cell>
        </row>
        <row r="150">
          <cell r="B150" t="str">
            <v>FPUS2</v>
          </cell>
          <cell r="E150">
            <v>5000000</v>
          </cell>
          <cell r="G150">
            <v>308475000</v>
          </cell>
        </row>
        <row r="151">
          <cell r="B151" t="str">
            <v>FPUS2</v>
          </cell>
          <cell r="E151">
            <v>5000000</v>
          </cell>
          <cell r="G151">
            <v>308400000</v>
          </cell>
        </row>
        <row r="152">
          <cell r="B152" t="str">
            <v>FPUS2</v>
          </cell>
          <cell r="E152">
            <v>5000000</v>
          </cell>
          <cell r="G152">
            <v>310750000</v>
          </cell>
        </row>
        <row r="153">
          <cell r="B153" t="str">
            <v>FPUS2</v>
          </cell>
          <cell r="E153">
            <v>2000000</v>
          </cell>
          <cell r="G153">
            <v>123820000</v>
          </cell>
        </row>
        <row r="154">
          <cell r="B154" t="str">
            <v>FPUS2</v>
          </cell>
          <cell r="E154">
            <v>3000000</v>
          </cell>
          <cell r="G154">
            <v>185055000</v>
          </cell>
        </row>
        <row r="155">
          <cell r="B155" t="str">
            <v>FPUS2</v>
          </cell>
          <cell r="E155">
            <v>2000000</v>
          </cell>
          <cell r="G155">
            <v>124340000</v>
          </cell>
        </row>
        <row r="156">
          <cell r="B156" t="str">
            <v>FPUS2</v>
          </cell>
          <cell r="E156">
            <v>3000000</v>
          </cell>
          <cell r="G156">
            <v>185700000</v>
          </cell>
        </row>
        <row r="157">
          <cell r="B157" t="str">
            <v>FPUS2</v>
          </cell>
          <cell r="E157">
            <v>5000000</v>
          </cell>
          <cell r="G157">
            <v>309425000</v>
          </cell>
        </row>
        <row r="158">
          <cell r="B158" t="str">
            <v>FPUS2</v>
          </cell>
          <cell r="E158">
            <v>3000000</v>
          </cell>
          <cell r="G158">
            <v>185790000</v>
          </cell>
        </row>
        <row r="159">
          <cell r="B159" t="str">
            <v>FPUS2</v>
          </cell>
          <cell r="E159">
            <v>65301.23</v>
          </cell>
          <cell r="G159">
            <v>3963294.9017750002</v>
          </cell>
        </row>
        <row r="160">
          <cell r="B160" t="str">
            <v>FPUS2</v>
          </cell>
          <cell r="E160">
            <v>5000000</v>
          </cell>
          <cell r="G160">
            <v>307500000</v>
          </cell>
        </row>
        <row r="161">
          <cell r="B161" t="str">
            <v>FPUS2</v>
          </cell>
          <cell r="E161">
            <v>5000000</v>
          </cell>
          <cell r="G161">
            <v>307750000</v>
          </cell>
        </row>
        <row r="162">
          <cell r="B162" t="str">
            <v>FPUS2</v>
          </cell>
          <cell r="E162">
            <v>5000000</v>
          </cell>
          <cell r="G162">
            <v>307850000</v>
          </cell>
        </row>
        <row r="163">
          <cell r="B163" t="str">
            <v>FPUS2</v>
          </cell>
          <cell r="E163">
            <v>5000000</v>
          </cell>
          <cell r="G163">
            <v>310100000</v>
          </cell>
        </row>
        <row r="164">
          <cell r="B164" t="str">
            <v>FPUS3</v>
          </cell>
          <cell r="E164">
            <v>5000000</v>
          </cell>
          <cell r="G164">
            <v>315750000</v>
          </cell>
        </row>
        <row r="165">
          <cell r="B165" t="str">
            <v>FPUS2</v>
          </cell>
          <cell r="E165">
            <v>3000000</v>
          </cell>
          <cell r="G165">
            <v>185940000</v>
          </cell>
        </row>
        <row r="166">
          <cell r="B166" t="str">
            <v>FPUS2</v>
          </cell>
          <cell r="E166">
            <v>5000000</v>
          </cell>
          <cell r="G166">
            <v>307175000</v>
          </cell>
        </row>
        <row r="167">
          <cell r="B167" t="str">
            <v>FPUS2</v>
          </cell>
          <cell r="E167">
            <v>5000000</v>
          </cell>
          <cell r="G167">
            <v>309700000</v>
          </cell>
        </row>
        <row r="168">
          <cell r="B168" t="str">
            <v>FPUS2</v>
          </cell>
          <cell r="E168">
            <v>5000000</v>
          </cell>
          <cell r="G168">
            <v>310050000</v>
          </cell>
        </row>
        <row r="169">
          <cell r="B169" t="str">
            <v>FPUS2</v>
          </cell>
          <cell r="E169">
            <v>2000000</v>
          </cell>
          <cell r="G169">
            <v>124000000</v>
          </cell>
        </row>
        <row r="170">
          <cell r="B170" t="str">
            <v>FPUS2</v>
          </cell>
          <cell r="E170">
            <v>3000000</v>
          </cell>
          <cell r="G170">
            <v>185220000</v>
          </cell>
        </row>
        <row r="171">
          <cell r="B171" t="str">
            <v>FPUS2</v>
          </cell>
          <cell r="E171">
            <v>5000000</v>
          </cell>
          <cell r="G171">
            <v>314750000</v>
          </cell>
        </row>
        <row r="172">
          <cell r="B172" t="str">
            <v>FPUS2</v>
          </cell>
          <cell r="E172">
            <v>2000000</v>
          </cell>
          <cell r="G172">
            <v>123080000</v>
          </cell>
        </row>
        <row r="173">
          <cell r="B173" t="str">
            <v>FPUS2</v>
          </cell>
          <cell r="E173">
            <v>5000000</v>
          </cell>
          <cell r="G173">
            <v>309700000</v>
          </cell>
        </row>
        <row r="174">
          <cell r="B174" t="str">
            <v>FPUS2</v>
          </cell>
          <cell r="E174">
            <v>3000000</v>
          </cell>
          <cell r="G174">
            <v>186000000</v>
          </cell>
        </row>
        <row r="175">
          <cell r="B175" t="str">
            <v>FPUS2</v>
          </cell>
          <cell r="E175">
            <v>5000000</v>
          </cell>
          <cell r="G175">
            <v>309650000</v>
          </cell>
        </row>
        <row r="176">
          <cell r="B176" t="str">
            <v>FPUS2</v>
          </cell>
          <cell r="E176">
            <v>3000000</v>
          </cell>
          <cell r="G176">
            <v>186000000</v>
          </cell>
        </row>
        <row r="177">
          <cell r="B177" t="str">
            <v>FPUS2</v>
          </cell>
          <cell r="E177">
            <v>5000000</v>
          </cell>
          <cell r="G177">
            <v>309400000</v>
          </cell>
        </row>
        <row r="178">
          <cell r="B178" t="str">
            <v>FPUS2</v>
          </cell>
          <cell r="E178">
            <v>5000000</v>
          </cell>
          <cell r="G178">
            <v>310750000</v>
          </cell>
        </row>
        <row r="179">
          <cell r="B179" t="str">
            <v>FPUS2</v>
          </cell>
          <cell r="E179">
            <v>5000000</v>
          </cell>
          <cell r="G179">
            <v>309550000</v>
          </cell>
        </row>
        <row r="180">
          <cell r="B180" t="str">
            <v>FPUS2</v>
          </cell>
          <cell r="E180">
            <v>2000000</v>
          </cell>
          <cell r="G180">
            <v>123850000</v>
          </cell>
        </row>
        <row r="181">
          <cell r="B181" t="str">
            <v>FPUS2</v>
          </cell>
          <cell r="E181">
            <v>5000000</v>
          </cell>
          <cell r="G181">
            <v>306250000</v>
          </cell>
        </row>
        <row r="182">
          <cell r="B182" t="str">
            <v>FPUS2</v>
          </cell>
          <cell r="E182">
            <v>5000000</v>
          </cell>
          <cell r="G182">
            <v>309550000</v>
          </cell>
        </row>
        <row r="183">
          <cell r="B183" t="str">
            <v>FPUS2</v>
          </cell>
          <cell r="E183">
            <v>5000000</v>
          </cell>
          <cell r="G183">
            <v>307625000</v>
          </cell>
        </row>
        <row r="184">
          <cell r="B184" t="str">
            <v>FPUS2</v>
          </cell>
          <cell r="E184">
            <v>5000000</v>
          </cell>
          <cell r="G184">
            <v>307375000</v>
          </cell>
        </row>
        <row r="185">
          <cell r="B185" t="str">
            <v>FPUS2</v>
          </cell>
          <cell r="E185">
            <v>5000000</v>
          </cell>
          <cell r="G185">
            <v>309250000</v>
          </cell>
        </row>
        <row r="186">
          <cell r="B186" t="str">
            <v>FPUS2</v>
          </cell>
          <cell r="E186">
            <v>2010000</v>
          </cell>
          <cell r="G186">
            <v>124037100</v>
          </cell>
        </row>
        <row r="187">
          <cell r="B187" t="str">
            <v>FPUS2</v>
          </cell>
          <cell r="E187">
            <v>817320</v>
          </cell>
          <cell r="G187">
            <v>49588439.039999999</v>
          </cell>
        </row>
        <row r="188">
          <cell r="B188" t="str">
            <v>FPUS2</v>
          </cell>
          <cell r="E188">
            <v>5000000</v>
          </cell>
          <cell r="G188">
            <v>310100000</v>
          </cell>
        </row>
        <row r="189">
          <cell r="B189" t="str">
            <v>FPUS2</v>
          </cell>
          <cell r="E189">
            <v>5010000</v>
          </cell>
          <cell r="G189">
            <v>310544850</v>
          </cell>
        </row>
        <row r="190">
          <cell r="B190" t="str">
            <v>FPUS2</v>
          </cell>
          <cell r="E190">
            <v>5000000</v>
          </cell>
          <cell r="G190">
            <v>310000000</v>
          </cell>
        </row>
        <row r="191">
          <cell r="B191" t="str">
            <v>FPUS2</v>
          </cell>
          <cell r="E191">
            <v>5000000</v>
          </cell>
          <cell r="G191">
            <v>308900000</v>
          </cell>
        </row>
        <row r="192">
          <cell r="B192" t="str">
            <v>FPUS2</v>
          </cell>
          <cell r="E192">
            <v>5000000</v>
          </cell>
          <cell r="G192">
            <v>308800000</v>
          </cell>
        </row>
        <row r="193">
          <cell r="B193" t="str">
            <v>FPUS2</v>
          </cell>
          <cell r="E193">
            <v>5000000</v>
          </cell>
          <cell r="G193">
            <v>308450000</v>
          </cell>
        </row>
        <row r="194">
          <cell r="B194" t="str">
            <v>FPUS2</v>
          </cell>
          <cell r="E194">
            <v>5000000</v>
          </cell>
          <cell r="G194">
            <v>308900000</v>
          </cell>
        </row>
        <row r="195">
          <cell r="B195" t="str">
            <v>FPUS2</v>
          </cell>
          <cell r="E195">
            <v>378373.83</v>
          </cell>
          <cell r="G195">
            <v>22979021.069730002</v>
          </cell>
        </row>
        <row r="196">
          <cell r="B196" t="str">
            <v>FPUS2</v>
          </cell>
          <cell r="E196">
            <v>177000.79</v>
          </cell>
          <cell r="G196">
            <v>10742089.444705</v>
          </cell>
        </row>
        <row r="197">
          <cell r="B197" t="str">
            <v>FPUS2</v>
          </cell>
          <cell r="E197">
            <v>2000000</v>
          </cell>
          <cell r="G197">
            <v>123960000</v>
          </cell>
        </row>
        <row r="198">
          <cell r="B198" t="str">
            <v>FPUS2</v>
          </cell>
          <cell r="E198">
            <v>2000000</v>
          </cell>
          <cell r="G198">
            <v>124000000</v>
          </cell>
        </row>
        <row r="199">
          <cell r="B199" t="str">
            <v>FPUS2</v>
          </cell>
          <cell r="E199">
            <v>5000000</v>
          </cell>
          <cell r="G199">
            <v>308700000</v>
          </cell>
        </row>
        <row r="200">
          <cell r="B200" t="str">
            <v>FPUS2</v>
          </cell>
          <cell r="E200">
            <v>3000000</v>
          </cell>
          <cell r="G200">
            <v>185340000</v>
          </cell>
        </row>
        <row r="201">
          <cell r="B201" t="str">
            <v>FPUS2</v>
          </cell>
          <cell r="E201">
            <v>3000000</v>
          </cell>
          <cell r="G201">
            <v>183570000</v>
          </cell>
        </row>
        <row r="202">
          <cell r="B202" t="str">
            <v>FPUS2</v>
          </cell>
          <cell r="E202">
            <v>3000000</v>
          </cell>
          <cell r="G202">
            <v>183570000</v>
          </cell>
        </row>
        <row r="203">
          <cell r="B203" t="str">
            <v>FPUS2</v>
          </cell>
          <cell r="E203">
            <v>5000000</v>
          </cell>
          <cell r="G203">
            <v>307800000</v>
          </cell>
        </row>
        <row r="204">
          <cell r="B204" t="str">
            <v>FPUS2</v>
          </cell>
          <cell r="E204">
            <v>5000000</v>
          </cell>
          <cell r="G204">
            <v>308825000</v>
          </cell>
        </row>
        <row r="205">
          <cell r="B205" t="str">
            <v>FPUS2</v>
          </cell>
          <cell r="E205">
            <v>3000000</v>
          </cell>
          <cell r="G205">
            <v>184140000</v>
          </cell>
        </row>
        <row r="206">
          <cell r="B206" t="str">
            <v>FPUS2</v>
          </cell>
          <cell r="E206">
            <v>5000000</v>
          </cell>
          <cell r="G206">
            <v>307750000</v>
          </cell>
        </row>
        <row r="207">
          <cell r="B207" t="str">
            <v>FPUS2</v>
          </cell>
          <cell r="E207">
            <v>3000000</v>
          </cell>
          <cell r="G207">
            <v>186540000</v>
          </cell>
        </row>
        <row r="208">
          <cell r="B208" t="str">
            <v>FPUS2</v>
          </cell>
          <cell r="E208">
            <v>5000000</v>
          </cell>
          <cell r="G208">
            <v>308450000</v>
          </cell>
        </row>
        <row r="209">
          <cell r="B209" t="str">
            <v>FPUS2</v>
          </cell>
          <cell r="E209">
            <v>5010000</v>
          </cell>
          <cell r="G209">
            <v>311271300</v>
          </cell>
        </row>
        <row r="210">
          <cell r="B210" t="str">
            <v>FPUS2</v>
          </cell>
          <cell r="E210">
            <v>5000000</v>
          </cell>
          <cell r="G210">
            <v>306350000</v>
          </cell>
        </row>
        <row r="211">
          <cell r="B211" t="str">
            <v>FPUS2</v>
          </cell>
          <cell r="E211">
            <v>5000000</v>
          </cell>
          <cell r="G211">
            <v>303950000</v>
          </cell>
        </row>
        <row r="212">
          <cell r="B212" t="str">
            <v>FPUS1</v>
          </cell>
          <cell r="E212">
            <v>81050.41</v>
          </cell>
          <cell r="G212">
            <v>4906872.8718100004</v>
          </cell>
        </row>
        <row r="213">
          <cell r="B213" t="str">
            <v>FPUS1</v>
          </cell>
          <cell r="E213">
            <v>5000000</v>
          </cell>
          <cell r="G213">
            <v>303162500</v>
          </cell>
        </row>
        <row r="214">
          <cell r="B214" t="str">
            <v>FPUS1</v>
          </cell>
          <cell r="E214">
            <v>145926.23000000001</v>
          </cell>
          <cell r="G214">
            <v>8834519.8904299997</v>
          </cell>
        </row>
        <row r="215">
          <cell r="B215" t="str">
            <v>FPUS1</v>
          </cell>
          <cell r="E215">
            <v>5000000</v>
          </cell>
          <cell r="G215">
            <v>303125000</v>
          </cell>
        </row>
        <row r="216">
          <cell r="B216" t="str">
            <v>FPUS1</v>
          </cell>
          <cell r="E216">
            <v>3000000</v>
          </cell>
          <cell r="G216">
            <v>182287500</v>
          </cell>
        </row>
        <row r="217">
          <cell r="B217" t="str">
            <v>FPUS1</v>
          </cell>
          <cell r="E217">
            <v>165390.79</v>
          </cell>
          <cell r="G217">
            <v>10012923.81739</v>
          </cell>
        </row>
        <row r="218">
          <cell r="B218" t="str">
            <v>FPUS2</v>
          </cell>
          <cell r="E218">
            <v>5000000</v>
          </cell>
          <cell r="G218">
            <v>307500000</v>
          </cell>
        </row>
        <row r="219">
          <cell r="B219" t="str">
            <v>FPUS2</v>
          </cell>
          <cell r="E219">
            <v>5000000</v>
          </cell>
          <cell r="G219">
            <v>305925000</v>
          </cell>
        </row>
        <row r="220">
          <cell r="B220" t="str">
            <v>FPUS2</v>
          </cell>
          <cell r="E220">
            <v>5000000</v>
          </cell>
          <cell r="G220">
            <v>309200000</v>
          </cell>
        </row>
        <row r="221">
          <cell r="B221" t="str">
            <v>FPUS2</v>
          </cell>
          <cell r="E221">
            <v>5000000</v>
          </cell>
          <cell r="G221">
            <v>305350000</v>
          </cell>
        </row>
        <row r="222">
          <cell r="B222" t="str">
            <v>FPUS1</v>
          </cell>
          <cell r="E222">
            <v>1001800</v>
          </cell>
          <cell r="G222">
            <v>60649973.799999997</v>
          </cell>
        </row>
        <row r="223">
          <cell r="B223" t="str">
            <v>FPUS1</v>
          </cell>
          <cell r="E223">
            <v>243210.38</v>
          </cell>
          <cell r="G223">
            <v>14724199.61558</v>
          </cell>
        </row>
        <row r="224">
          <cell r="B224" t="str">
            <v>FPUS2</v>
          </cell>
          <cell r="E224">
            <v>3000000</v>
          </cell>
          <cell r="G224">
            <v>183765000</v>
          </cell>
        </row>
        <row r="225">
          <cell r="B225" t="str">
            <v>FPUS1</v>
          </cell>
          <cell r="E225">
            <v>4006800</v>
          </cell>
          <cell r="G225">
            <v>242575678.79999998</v>
          </cell>
        </row>
        <row r="226">
          <cell r="B226" t="str">
            <v>FPUS1</v>
          </cell>
          <cell r="E226">
            <v>54656.36</v>
          </cell>
          <cell r="G226">
            <v>3308404.1271600001</v>
          </cell>
        </row>
        <row r="227">
          <cell r="B227" t="str">
            <v>FPUS2</v>
          </cell>
          <cell r="E227">
            <v>5000000</v>
          </cell>
          <cell r="G227">
            <v>306375000</v>
          </cell>
        </row>
        <row r="228">
          <cell r="B228" t="str">
            <v>FPUS2</v>
          </cell>
          <cell r="E228">
            <v>163389.79</v>
          </cell>
          <cell r="G228">
            <v>9924949.4037600011</v>
          </cell>
        </row>
        <row r="229">
          <cell r="B229" t="str">
            <v>FPUS2</v>
          </cell>
          <cell r="E229">
            <v>5000000</v>
          </cell>
          <cell r="G229">
            <v>309150000</v>
          </cell>
        </row>
        <row r="230">
          <cell r="B230" t="str">
            <v>FPUS1</v>
          </cell>
          <cell r="E230">
            <v>3001950</v>
          </cell>
          <cell r="G230">
            <v>181711035.44999999</v>
          </cell>
        </row>
        <row r="231">
          <cell r="B231" t="str">
            <v>FPUS1</v>
          </cell>
          <cell r="E231">
            <v>3239390.99</v>
          </cell>
          <cell r="G231">
            <v>196115969.92559001</v>
          </cell>
        </row>
        <row r="232">
          <cell r="B232" t="str">
            <v>FPUS2</v>
          </cell>
          <cell r="E232">
            <v>3000000</v>
          </cell>
          <cell r="G232">
            <v>183615000</v>
          </cell>
        </row>
        <row r="233">
          <cell r="B233" t="str">
            <v>FPUS1</v>
          </cell>
          <cell r="E233">
            <v>1000000</v>
          </cell>
          <cell r="G233">
            <v>60490000</v>
          </cell>
        </row>
        <row r="234">
          <cell r="B234" t="str">
            <v>FPUS1</v>
          </cell>
          <cell r="E234">
            <v>2000000</v>
          </cell>
          <cell r="G234">
            <v>120900000</v>
          </cell>
        </row>
        <row r="235">
          <cell r="B235" t="str">
            <v>FPUS1</v>
          </cell>
          <cell r="E235">
            <v>2000000</v>
          </cell>
          <cell r="G235">
            <v>120880000</v>
          </cell>
        </row>
        <row r="236">
          <cell r="B236" t="str">
            <v>FPUS2</v>
          </cell>
          <cell r="E236">
            <v>757575.76</v>
          </cell>
          <cell r="G236">
            <v>45903030.449919999</v>
          </cell>
        </row>
        <row r="237">
          <cell r="B237" t="str">
            <v>FPUS1</v>
          </cell>
          <cell r="E237">
            <v>1621977.6</v>
          </cell>
          <cell r="G237">
            <v>98196145.881600007</v>
          </cell>
        </row>
        <row r="238">
          <cell r="B238" t="str">
            <v>FPUS2</v>
          </cell>
          <cell r="E238">
            <v>5000000</v>
          </cell>
          <cell r="G238">
            <v>305725000</v>
          </cell>
        </row>
        <row r="239">
          <cell r="B239" t="str">
            <v>FPUS2</v>
          </cell>
          <cell r="E239">
            <v>2500000</v>
          </cell>
          <cell r="G239">
            <v>152150000</v>
          </cell>
        </row>
        <row r="240">
          <cell r="B240" t="str">
            <v>FPUS2</v>
          </cell>
          <cell r="E240">
            <v>3000000</v>
          </cell>
          <cell r="G240">
            <v>183690000</v>
          </cell>
        </row>
        <row r="241">
          <cell r="B241" t="str">
            <v>FPUS2</v>
          </cell>
          <cell r="E241">
            <v>149814.76999999999</v>
          </cell>
          <cell r="G241">
            <v>9097277.1860949993</v>
          </cell>
        </row>
        <row r="242">
          <cell r="B242" t="str">
            <v>FPUS2</v>
          </cell>
          <cell r="E242">
            <v>1651289.04</v>
          </cell>
          <cell r="G242">
            <v>100071418.40208</v>
          </cell>
        </row>
        <row r="243">
          <cell r="B243" t="str">
            <v>FPUS2</v>
          </cell>
          <cell r="E243">
            <v>5000000</v>
          </cell>
          <cell r="G243">
            <v>305137500</v>
          </cell>
        </row>
        <row r="244">
          <cell r="B244" t="str">
            <v>FPUS1</v>
          </cell>
          <cell r="E244">
            <v>15000</v>
          </cell>
          <cell r="G244">
            <v>904500</v>
          </cell>
        </row>
        <row r="245">
          <cell r="B245" t="str">
            <v>FPUS1</v>
          </cell>
          <cell r="E245">
            <v>2000000</v>
          </cell>
          <cell r="G245">
            <v>120600000</v>
          </cell>
        </row>
        <row r="246">
          <cell r="B246" t="str">
            <v>FPUS1</v>
          </cell>
          <cell r="E246">
            <v>1500000</v>
          </cell>
          <cell r="G246">
            <v>90562500</v>
          </cell>
        </row>
        <row r="247">
          <cell r="B247" t="str">
            <v>FPUS1</v>
          </cell>
          <cell r="E247">
            <v>2000000</v>
          </cell>
          <cell r="G247">
            <v>120820000</v>
          </cell>
        </row>
        <row r="248">
          <cell r="B248" t="str">
            <v>FPUS1</v>
          </cell>
          <cell r="E248">
            <v>1000000</v>
          </cell>
          <cell r="G248">
            <v>60400000</v>
          </cell>
        </row>
        <row r="249">
          <cell r="B249" t="str">
            <v>FPUS1</v>
          </cell>
          <cell r="E249">
            <v>2000000</v>
          </cell>
          <cell r="G249">
            <v>120560000</v>
          </cell>
        </row>
        <row r="250">
          <cell r="B250" t="str">
            <v>FPUS1</v>
          </cell>
          <cell r="E250">
            <v>2000000</v>
          </cell>
          <cell r="G250">
            <v>120580000</v>
          </cell>
        </row>
        <row r="251">
          <cell r="B251" t="str">
            <v>FPUS1</v>
          </cell>
          <cell r="E251">
            <v>2000000</v>
          </cell>
          <cell r="G251">
            <v>120580000</v>
          </cell>
        </row>
        <row r="252">
          <cell r="B252" t="str">
            <v>FPUS1</v>
          </cell>
          <cell r="E252">
            <v>2000000</v>
          </cell>
          <cell r="G252">
            <v>120680000</v>
          </cell>
        </row>
        <row r="253">
          <cell r="B253" t="str">
            <v>FPUS1</v>
          </cell>
          <cell r="E253">
            <v>2000000</v>
          </cell>
          <cell r="G253">
            <v>120720000</v>
          </cell>
        </row>
        <row r="254">
          <cell r="B254" t="str">
            <v>FPUS1</v>
          </cell>
          <cell r="E254">
            <v>2000000</v>
          </cell>
          <cell r="G254">
            <v>120780000</v>
          </cell>
        </row>
        <row r="255">
          <cell r="B255" t="str">
            <v>FPUS1</v>
          </cell>
          <cell r="E255">
            <v>1000000</v>
          </cell>
          <cell r="G255">
            <v>60380000</v>
          </cell>
        </row>
        <row r="256">
          <cell r="B256" t="str">
            <v>FPUS2</v>
          </cell>
          <cell r="E256">
            <v>2000000</v>
          </cell>
          <cell r="G256">
            <v>121625000</v>
          </cell>
        </row>
        <row r="257">
          <cell r="B257" t="str">
            <v>FPUS2</v>
          </cell>
          <cell r="E257">
            <v>5000000</v>
          </cell>
          <cell r="G257">
            <v>303962500</v>
          </cell>
        </row>
        <row r="258">
          <cell r="B258" t="str">
            <v>FPUS2</v>
          </cell>
          <cell r="E258">
            <v>5000000</v>
          </cell>
          <cell r="G258">
            <v>305350000</v>
          </cell>
        </row>
        <row r="259">
          <cell r="B259" t="str">
            <v>FPUS1</v>
          </cell>
          <cell r="E259">
            <v>1010000</v>
          </cell>
          <cell r="G259">
            <v>61392850</v>
          </cell>
        </row>
        <row r="260">
          <cell r="B260" t="str">
            <v>FPUS1</v>
          </cell>
          <cell r="E260">
            <v>5000000</v>
          </cell>
          <cell r="G260">
            <v>303900000</v>
          </cell>
        </row>
        <row r="261">
          <cell r="B261" t="str">
            <v>FPUS1</v>
          </cell>
          <cell r="E261">
            <v>5000000</v>
          </cell>
          <cell r="G261">
            <v>303125000</v>
          </cell>
        </row>
        <row r="262">
          <cell r="B262" t="str">
            <v>FPUS2</v>
          </cell>
          <cell r="E262">
            <v>5000000</v>
          </cell>
          <cell r="G262">
            <v>308750000</v>
          </cell>
        </row>
        <row r="263">
          <cell r="B263" t="str">
            <v>FPUS2</v>
          </cell>
          <cell r="E263">
            <v>5000000</v>
          </cell>
          <cell r="G263">
            <v>305750000</v>
          </cell>
        </row>
        <row r="264">
          <cell r="B264" t="str">
            <v>FPUS1</v>
          </cell>
          <cell r="E264">
            <v>700000</v>
          </cell>
          <cell r="G264">
            <v>42329000</v>
          </cell>
        </row>
        <row r="265">
          <cell r="B265" t="str">
            <v>FPUS2</v>
          </cell>
          <cell r="E265">
            <v>325744.31</v>
          </cell>
          <cell r="G265">
            <v>19766164.730799999</v>
          </cell>
        </row>
        <row r="266">
          <cell r="B266" t="str">
            <v>FPUS2</v>
          </cell>
          <cell r="E266">
            <v>5000000</v>
          </cell>
          <cell r="G266">
            <v>310100000</v>
          </cell>
        </row>
        <row r="267">
          <cell r="B267" t="str">
            <v>FPUS2</v>
          </cell>
          <cell r="E267">
            <v>5000000</v>
          </cell>
          <cell r="G267">
            <v>311200000</v>
          </cell>
        </row>
        <row r="268">
          <cell r="B268" t="str">
            <v>FPUS2</v>
          </cell>
          <cell r="E268">
            <v>3000000</v>
          </cell>
          <cell r="G268">
            <v>182040000</v>
          </cell>
        </row>
        <row r="269">
          <cell r="B269" t="str">
            <v>FPUS2</v>
          </cell>
          <cell r="E269">
            <v>149814.76999999999</v>
          </cell>
          <cell r="G269">
            <v>9078325.6176899988</v>
          </cell>
        </row>
        <row r="270">
          <cell r="B270" t="str">
            <v>FPUS2</v>
          </cell>
          <cell r="E270">
            <v>5000000</v>
          </cell>
          <cell r="G270">
            <v>304012500</v>
          </cell>
        </row>
        <row r="271">
          <cell r="B271" t="str">
            <v>FPUS2</v>
          </cell>
          <cell r="E271">
            <v>5000000</v>
          </cell>
          <cell r="G271">
            <v>305850000</v>
          </cell>
        </row>
        <row r="272">
          <cell r="B272" t="str">
            <v>FPUS2</v>
          </cell>
          <cell r="E272">
            <v>2000000</v>
          </cell>
          <cell r="G272">
            <v>123740000</v>
          </cell>
        </row>
        <row r="273">
          <cell r="B273" t="str">
            <v>FPUS2</v>
          </cell>
          <cell r="E273">
            <v>411360</v>
          </cell>
          <cell r="G273">
            <v>24980658.719999999</v>
          </cell>
        </row>
        <row r="274">
          <cell r="B274" t="str">
            <v>FPUS2</v>
          </cell>
          <cell r="E274">
            <v>2000000</v>
          </cell>
          <cell r="G274">
            <v>123300000</v>
          </cell>
        </row>
        <row r="275">
          <cell r="B275" t="str">
            <v>FPUS2</v>
          </cell>
          <cell r="E275">
            <v>5000000</v>
          </cell>
          <cell r="G275">
            <v>309250000</v>
          </cell>
        </row>
        <row r="276">
          <cell r="B276" t="str">
            <v>FPUS3</v>
          </cell>
          <cell r="E276">
            <v>5000000</v>
          </cell>
          <cell r="G276">
            <v>314850000</v>
          </cell>
        </row>
        <row r="277">
          <cell r="B277" t="str">
            <v>FPUS2</v>
          </cell>
          <cell r="E277">
            <v>354001.58</v>
          </cell>
          <cell r="G277">
            <v>21450371.73852</v>
          </cell>
        </row>
        <row r="278">
          <cell r="B278" t="str">
            <v>FPUS2</v>
          </cell>
          <cell r="E278">
            <v>5000000</v>
          </cell>
          <cell r="G278">
            <v>304600000</v>
          </cell>
        </row>
        <row r="279">
          <cell r="B279" t="str">
            <v>FPUS2</v>
          </cell>
          <cell r="E279">
            <v>1707358.72</v>
          </cell>
          <cell r="G279">
            <v>103727164.31615999</v>
          </cell>
        </row>
        <row r="280">
          <cell r="B280" t="str">
            <v>FPUS2</v>
          </cell>
          <cell r="E280">
            <v>5000000</v>
          </cell>
          <cell r="G280">
            <v>308525000</v>
          </cell>
        </row>
        <row r="281">
          <cell r="B281" t="str">
            <v>FPUS2</v>
          </cell>
          <cell r="E281">
            <v>2000000</v>
          </cell>
          <cell r="G281">
            <v>123800000</v>
          </cell>
        </row>
        <row r="282">
          <cell r="B282" t="str">
            <v>FPUS2</v>
          </cell>
          <cell r="E282">
            <v>5000000</v>
          </cell>
          <cell r="G282">
            <v>305525000</v>
          </cell>
        </row>
        <row r="283">
          <cell r="B283" t="str">
            <v>FPUS2</v>
          </cell>
          <cell r="E283">
            <v>1000000</v>
          </cell>
          <cell r="G283">
            <v>61880000</v>
          </cell>
        </row>
        <row r="284">
          <cell r="B284" t="str">
            <v>FPUS2</v>
          </cell>
          <cell r="E284">
            <v>5000000</v>
          </cell>
          <cell r="G284">
            <v>308500000</v>
          </cell>
        </row>
        <row r="285">
          <cell r="B285" t="str">
            <v>FPUS2</v>
          </cell>
          <cell r="E285">
            <v>3000000</v>
          </cell>
          <cell r="G285">
            <v>186240000</v>
          </cell>
        </row>
        <row r="286">
          <cell r="B286" t="str">
            <v>FPUS1</v>
          </cell>
          <cell r="E286">
            <v>673500</v>
          </cell>
          <cell r="G286">
            <v>40767628.5</v>
          </cell>
        </row>
        <row r="287">
          <cell r="B287" t="str">
            <v>FPUS2</v>
          </cell>
          <cell r="E287">
            <v>2000000</v>
          </cell>
          <cell r="G287">
            <v>121870000</v>
          </cell>
        </row>
        <row r="288">
          <cell r="B288" t="str">
            <v>FPUS2</v>
          </cell>
          <cell r="E288">
            <v>3000000</v>
          </cell>
          <cell r="G288">
            <v>182805000</v>
          </cell>
        </row>
        <row r="289">
          <cell r="B289" t="str">
            <v>FPUS2</v>
          </cell>
          <cell r="E289">
            <v>5000000</v>
          </cell>
          <cell r="G289">
            <v>304625000</v>
          </cell>
        </row>
        <row r="290">
          <cell r="B290" t="str">
            <v>FPUS1</v>
          </cell>
          <cell r="E290">
            <v>1001500</v>
          </cell>
          <cell r="G290">
            <v>60621796.5</v>
          </cell>
        </row>
        <row r="291">
          <cell r="B291" t="str">
            <v>FPUS2</v>
          </cell>
          <cell r="E291">
            <v>3358562.5</v>
          </cell>
          <cell r="G291">
            <v>203633002.9375</v>
          </cell>
        </row>
        <row r="292">
          <cell r="B292" t="str">
            <v>FPUS1</v>
          </cell>
          <cell r="E292">
            <v>4000000</v>
          </cell>
          <cell r="G292">
            <v>242350000</v>
          </cell>
        </row>
        <row r="293">
          <cell r="B293" t="str">
            <v>FPUS2</v>
          </cell>
          <cell r="E293">
            <v>5000000</v>
          </cell>
          <cell r="G293">
            <v>307000000</v>
          </cell>
        </row>
        <row r="294">
          <cell r="B294" t="str">
            <v>FPUS1</v>
          </cell>
          <cell r="E294">
            <v>1001150</v>
          </cell>
          <cell r="G294">
            <v>60600610.649999999</v>
          </cell>
        </row>
        <row r="295">
          <cell r="B295" t="str">
            <v>FPUS1</v>
          </cell>
          <cell r="E295">
            <v>2000000</v>
          </cell>
          <cell r="G295">
            <v>121175000</v>
          </cell>
        </row>
        <row r="296">
          <cell r="B296" t="str">
            <v>FPUS2</v>
          </cell>
          <cell r="E296">
            <v>3000000</v>
          </cell>
          <cell r="G296">
            <v>184980000</v>
          </cell>
        </row>
        <row r="297">
          <cell r="B297" t="str">
            <v>FPUS2</v>
          </cell>
          <cell r="E297">
            <v>3010000</v>
          </cell>
          <cell r="G297">
            <v>183489600</v>
          </cell>
        </row>
        <row r="298">
          <cell r="B298" t="str">
            <v>FPUS1</v>
          </cell>
          <cell r="E298">
            <v>999400</v>
          </cell>
          <cell r="G298">
            <v>60494681.399999999</v>
          </cell>
        </row>
        <row r="299">
          <cell r="B299" t="str">
            <v>FPUS2</v>
          </cell>
          <cell r="E299">
            <v>3000000</v>
          </cell>
          <cell r="G299">
            <v>182940000</v>
          </cell>
        </row>
        <row r="300">
          <cell r="B300" t="str">
            <v>FPUS2</v>
          </cell>
          <cell r="E300">
            <v>2000000</v>
          </cell>
          <cell r="G300">
            <v>121960000</v>
          </cell>
        </row>
        <row r="301">
          <cell r="B301" t="str">
            <v>FPUS2</v>
          </cell>
          <cell r="E301">
            <v>7000000</v>
          </cell>
          <cell r="G301">
            <v>426860000</v>
          </cell>
        </row>
        <row r="302">
          <cell r="B302" t="str">
            <v>FPUS2</v>
          </cell>
          <cell r="E302">
            <v>3000000</v>
          </cell>
          <cell r="G302">
            <v>183030000</v>
          </cell>
        </row>
        <row r="303">
          <cell r="B303" t="str">
            <v>FPUS2</v>
          </cell>
          <cell r="E303">
            <v>5000000</v>
          </cell>
          <cell r="G303">
            <v>308450000</v>
          </cell>
        </row>
        <row r="304">
          <cell r="B304" t="str">
            <v>FPUS2</v>
          </cell>
          <cell r="E304">
            <v>3000000</v>
          </cell>
          <cell r="G304">
            <v>184650000</v>
          </cell>
        </row>
        <row r="305">
          <cell r="B305" t="str">
            <v>FPUS2</v>
          </cell>
          <cell r="E305">
            <v>3000000</v>
          </cell>
          <cell r="G305">
            <v>183525000</v>
          </cell>
        </row>
        <row r="306">
          <cell r="B306" t="str">
            <v>FPUS2</v>
          </cell>
          <cell r="E306">
            <v>3000000</v>
          </cell>
          <cell r="G306">
            <v>185250000</v>
          </cell>
        </row>
        <row r="307">
          <cell r="B307" t="str">
            <v>FPUS2</v>
          </cell>
          <cell r="E307">
            <v>5000000</v>
          </cell>
          <cell r="G307">
            <v>305000000</v>
          </cell>
        </row>
        <row r="308">
          <cell r="B308" t="str">
            <v>FPUS2</v>
          </cell>
          <cell r="E308">
            <v>4000000</v>
          </cell>
          <cell r="G308">
            <v>246080000</v>
          </cell>
        </row>
        <row r="309">
          <cell r="B309" t="str">
            <v>FPUS2</v>
          </cell>
          <cell r="E309">
            <v>2000000</v>
          </cell>
          <cell r="G309">
            <v>121960000</v>
          </cell>
        </row>
        <row r="310">
          <cell r="B310" t="str">
            <v>FPUS2</v>
          </cell>
          <cell r="E310">
            <v>5000000</v>
          </cell>
          <cell r="G310">
            <v>304900000</v>
          </cell>
        </row>
        <row r="311">
          <cell r="B311" t="str">
            <v>FPUS1</v>
          </cell>
          <cell r="E311">
            <v>999900</v>
          </cell>
          <cell r="G311">
            <v>60524946.899999999</v>
          </cell>
        </row>
        <row r="312">
          <cell r="B312" t="str">
            <v>FPUS2</v>
          </cell>
          <cell r="E312">
            <v>5000000</v>
          </cell>
          <cell r="G312">
            <v>306850000</v>
          </cell>
        </row>
        <row r="313">
          <cell r="B313" t="str">
            <v>FPUS2</v>
          </cell>
          <cell r="E313">
            <v>272331.15000000002</v>
          </cell>
          <cell r="G313">
            <v>16517156.578650001</v>
          </cell>
        </row>
        <row r="314">
          <cell r="B314" t="str">
            <v>FPUS2</v>
          </cell>
          <cell r="E314">
            <v>5000000</v>
          </cell>
          <cell r="G314">
            <v>305712500</v>
          </cell>
        </row>
        <row r="315">
          <cell r="B315" t="str">
            <v>FPUS2</v>
          </cell>
          <cell r="E315">
            <v>3000000</v>
          </cell>
          <cell r="G315">
            <v>183210000</v>
          </cell>
        </row>
        <row r="316">
          <cell r="B316" t="str">
            <v>FPUS2</v>
          </cell>
          <cell r="E316">
            <v>5000000</v>
          </cell>
          <cell r="G316">
            <v>307675000</v>
          </cell>
        </row>
        <row r="317">
          <cell r="B317" t="str">
            <v>FPUS2</v>
          </cell>
          <cell r="E317">
            <v>5000000</v>
          </cell>
          <cell r="G317">
            <v>307800000</v>
          </cell>
        </row>
        <row r="318">
          <cell r="B318" t="str">
            <v>FPUS2</v>
          </cell>
          <cell r="E318">
            <v>5000000</v>
          </cell>
          <cell r="G318">
            <v>305150000</v>
          </cell>
        </row>
        <row r="319">
          <cell r="B319" t="str">
            <v>FPUS2</v>
          </cell>
          <cell r="E319">
            <v>2000000</v>
          </cell>
          <cell r="G319">
            <v>122780000</v>
          </cell>
        </row>
        <row r="320">
          <cell r="B320" t="str">
            <v>FPUS2</v>
          </cell>
          <cell r="E320">
            <v>750000</v>
          </cell>
          <cell r="G320">
            <v>45498375</v>
          </cell>
        </row>
        <row r="321">
          <cell r="B321" t="str">
            <v>FPUS2</v>
          </cell>
          <cell r="E321">
            <v>3000000</v>
          </cell>
          <cell r="G321">
            <v>184170000</v>
          </cell>
        </row>
        <row r="322">
          <cell r="B322" t="str">
            <v>FPUS2</v>
          </cell>
          <cell r="E322">
            <v>5000000</v>
          </cell>
          <cell r="G322">
            <v>306750000</v>
          </cell>
        </row>
        <row r="323">
          <cell r="B323" t="str">
            <v>FPUS2</v>
          </cell>
          <cell r="E323">
            <v>496972.5</v>
          </cell>
          <cell r="G323">
            <v>30141879.0975</v>
          </cell>
        </row>
        <row r="324">
          <cell r="B324" t="str">
            <v>FPUS2</v>
          </cell>
          <cell r="E324">
            <v>5000000</v>
          </cell>
          <cell r="G324">
            <v>314350000</v>
          </cell>
        </row>
        <row r="325">
          <cell r="B325" t="str">
            <v>FPUS2</v>
          </cell>
          <cell r="E325">
            <v>5000000</v>
          </cell>
          <cell r="G325">
            <v>306100000</v>
          </cell>
        </row>
        <row r="326">
          <cell r="B326" t="str">
            <v>FSUS2</v>
          </cell>
          <cell r="E326">
            <v>2010000</v>
          </cell>
          <cell r="G326">
            <v>123062250</v>
          </cell>
        </row>
        <row r="327">
          <cell r="B327" t="str">
            <v>FSUS2</v>
          </cell>
          <cell r="E327">
            <v>5000000</v>
          </cell>
          <cell r="G327">
            <v>306200000</v>
          </cell>
        </row>
        <row r="328">
          <cell r="B328" t="str">
            <v>FSUS2</v>
          </cell>
          <cell r="E328">
            <v>5000000</v>
          </cell>
          <cell r="G328">
            <v>308750000</v>
          </cell>
        </row>
        <row r="329">
          <cell r="B329" t="str">
            <v>FSUS2</v>
          </cell>
          <cell r="E329">
            <v>5000000</v>
          </cell>
          <cell r="G329">
            <v>307000000</v>
          </cell>
        </row>
        <row r="330">
          <cell r="B330" t="str">
            <v>FSUS2</v>
          </cell>
          <cell r="E330">
            <v>5000000</v>
          </cell>
          <cell r="G330">
            <v>307100000</v>
          </cell>
        </row>
        <row r="331">
          <cell r="B331" t="str">
            <v>FSUS2</v>
          </cell>
          <cell r="E331">
            <v>5000000</v>
          </cell>
          <cell r="G331">
            <v>306950000</v>
          </cell>
        </row>
        <row r="332">
          <cell r="B332" t="str">
            <v>FSUS2</v>
          </cell>
          <cell r="E332">
            <v>5000000</v>
          </cell>
          <cell r="G332">
            <v>308800000</v>
          </cell>
        </row>
        <row r="333">
          <cell r="B333" t="str">
            <v>FSUS2</v>
          </cell>
          <cell r="E333">
            <v>3000000</v>
          </cell>
          <cell r="G333">
            <v>184620000</v>
          </cell>
        </row>
        <row r="334">
          <cell r="B334" t="str">
            <v>FSUS2</v>
          </cell>
          <cell r="E334">
            <v>5000000</v>
          </cell>
          <cell r="G334">
            <v>305900000</v>
          </cell>
        </row>
        <row r="335">
          <cell r="B335" t="str">
            <v>FSUS2</v>
          </cell>
          <cell r="E335">
            <v>2000000</v>
          </cell>
          <cell r="G335">
            <v>123040000</v>
          </cell>
        </row>
        <row r="336">
          <cell r="B336" t="str">
            <v>FSUS2</v>
          </cell>
          <cell r="E336">
            <v>847080.75</v>
          </cell>
          <cell r="G336">
            <v>51387730.158374995</v>
          </cell>
        </row>
        <row r="337">
          <cell r="B337" t="str">
            <v>FSUS2</v>
          </cell>
          <cell r="E337">
            <v>5000000</v>
          </cell>
          <cell r="G337">
            <v>309475000</v>
          </cell>
        </row>
        <row r="338">
          <cell r="B338" t="str">
            <v>FSUS2</v>
          </cell>
          <cell r="E338">
            <v>3000000</v>
          </cell>
          <cell r="G338">
            <v>183615000</v>
          </cell>
        </row>
        <row r="339">
          <cell r="B339" t="str">
            <v>FSUS2</v>
          </cell>
          <cell r="E339">
            <v>5000000</v>
          </cell>
          <cell r="G339">
            <v>308700000</v>
          </cell>
        </row>
        <row r="340">
          <cell r="B340" t="str">
            <v>FSUS2</v>
          </cell>
          <cell r="E340">
            <v>53504</v>
          </cell>
          <cell r="G340">
            <v>3247585.7919999999</v>
          </cell>
        </row>
        <row r="341">
          <cell r="B341" t="str">
            <v>FSUS2</v>
          </cell>
          <cell r="E341">
            <v>149400</v>
          </cell>
          <cell r="G341">
            <v>9063276.2999999989</v>
          </cell>
        </row>
        <row r="342">
          <cell r="B342" t="str">
            <v>FSUS2</v>
          </cell>
          <cell r="E342">
            <v>3000000</v>
          </cell>
          <cell r="G342">
            <v>185880000</v>
          </cell>
        </row>
        <row r="343">
          <cell r="B343" t="str">
            <v>FSUS2</v>
          </cell>
          <cell r="E343">
            <v>3000000</v>
          </cell>
          <cell r="G343">
            <v>183555000</v>
          </cell>
        </row>
        <row r="344">
          <cell r="B344" t="str">
            <v>FSUS2</v>
          </cell>
          <cell r="E344">
            <v>5000000</v>
          </cell>
          <cell r="G344">
            <v>306000000</v>
          </cell>
        </row>
        <row r="345">
          <cell r="B345" t="str">
            <v>FSUS2</v>
          </cell>
          <cell r="E345">
            <v>5000000</v>
          </cell>
          <cell r="G345">
            <v>306050000</v>
          </cell>
        </row>
        <row r="346">
          <cell r="B346" t="str">
            <v>FSUS2</v>
          </cell>
          <cell r="E346">
            <v>3000000</v>
          </cell>
          <cell r="G346">
            <v>184620000</v>
          </cell>
        </row>
        <row r="347">
          <cell r="B347" t="str">
            <v>FSUS2</v>
          </cell>
          <cell r="E347">
            <v>272294.08</v>
          </cell>
          <cell r="G347">
            <v>16514908.246080002</v>
          </cell>
        </row>
        <row r="348">
          <cell r="B348" t="str">
            <v>FSUS2</v>
          </cell>
          <cell r="E348">
            <v>5000000</v>
          </cell>
          <cell r="G348">
            <v>308650000</v>
          </cell>
        </row>
        <row r="349">
          <cell r="B349" t="str">
            <v>FSUS2</v>
          </cell>
          <cell r="E349">
            <v>3000000</v>
          </cell>
          <cell r="G349">
            <v>185190000</v>
          </cell>
        </row>
        <row r="350">
          <cell r="B350" t="str">
            <v>FSUS2</v>
          </cell>
          <cell r="E350">
            <v>198960</v>
          </cell>
          <cell r="G350">
            <v>12064834.92</v>
          </cell>
        </row>
        <row r="351">
          <cell r="B351" t="str">
            <v>FSUS2</v>
          </cell>
          <cell r="E351">
            <v>136530</v>
          </cell>
          <cell r="G351">
            <v>8279110.9349999996</v>
          </cell>
        </row>
        <row r="352">
          <cell r="B352" t="str">
            <v>FSUS2</v>
          </cell>
          <cell r="E352">
            <v>5000000</v>
          </cell>
          <cell r="G352">
            <v>305975000</v>
          </cell>
        </row>
        <row r="353">
          <cell r="B353" t="str">
            <v>FSUS2</v>
          </cell>
          <cell r="E353">
            <v>5000000</v>
          </cell>
          <cell r="G353">
            <v>308600000</v>
          </cell>
        </row>
        <row r="354">
          <cell r="B354" t="str">
            <v>FSUS2</v>
          </cell>
          <cell r="E354">
            <v>5000000</v>
          </cell>
          <cell r="G354">
            <v>308650000</v>
          </cell>
        </row>
        <row r="355">
          <cell r="B355" t="str">
            <v>FSUS2</v>
          </cell>
          <cell r="E355">
            <v>176981.51</v>
          </cell>
          <cell r="G355">
            <v>10740919.351145001</v>
          </cell>
        </row>
        <row r="356">
          <cell r="B356" t="str">
            <v>FSUS2</v>
          </cell>
          <cell r="E356">
            <v>3000000</v>
          </cell>
          <cell r="G356">
            <v>183720000</v>
          </cell>
        </row>
        <row r="357">
          <cell r="B357" t="str">
            <v>FSUS2</v>
          </cell>
          <cell r="E357">
            <v>5000000</v>
          </cell>
          <cell r="G357">
            <v>309850000</v>
          </cell>
        </row>
        <row r="358">
          <cell r="B358" t="str">
            <v>FSUS2</v>
          </cell>
          <cell r="E358">
            <v>5000000</v>
          </cell>
          <cell r="G358">
            <v>309000000</v>
          </cell>
        </row>
        <row r="359">
          <cell r="B359" t="str">
            <v>FSUS2</v>
          </cell>
          <cell r="E359">
            <v>5000000</v>
          </cell>
          <cell r="G359">
            <v>308450000</v>
          </cell>
        </row>
        <row r="360">
          <cell r="B360" t="str">
            <v>FSUS2</v>
          </cell>
          <cell r="E360">
            <v>5000000</v>
          </cell>
          <cell r="G360">
            <v>307000000</v>
          </cell>
        </row>
        <row r="361">
          <cell r="B361" t="str">
            <v>FSUS2</v>
          </cell>
          <cell r="E361">
            <v>5000000</v>
          </cell>
          <cell r="G361">
            <v>308900000</v>
          </cell>
        </row>
        <row r="362">
          <cell r="B362" t="str">
            <v>FSUS2</v>
          </cell>
          <cell r="E362">
            <v>1366750</v>
          </cell>
          <cell r="G362">
            <v>82969925.5</v>
          </cell>
        </row>
        <row r="363">
          <cell r="B363" t="str">
            <v>FSUS2</v>
          </cell>
          <cell r="E363">
            <v>2000000</v>
          </cell>
          <cell r="G363">
            <v>124310000</v>
          </cell>
        </row>
        <row r="364">
          <cell r="B364" t="str">
            <v>FSUS2</v>
          </cell>
          <cell r="E364">
            <v>198980</v>
          </cell>
          <cell r="G364">
            <v>12072514.559999999</v>
          </cell>
        </row>
        <row r="365">
          <cell r="B365" t="str">
            <v>FSUS2</v>
          </cell>
          <cell r="E365">
            <v>5000000</v>
          </cell>
          <cell r="G365">
            <v>304725000</v>
          </cell>
        </row>
        <row r="366">
          <cell r="B366" t="str">
            <v>FSUS2</v>
          </cell>
          <cell r="E366">
            <v>1955850</v>
          </cell>
          <cell r="G366">
            <v>119121044.25</v>
          </cell>
        </row>
        <row r="367">
          <cell r="B367" t="str">
            <v>FSUS2</v>
          </cell>
          <cell r="E367">
            <v>5000000</v>
          </cell>
          <cell r="G367">
            <v>308450000</v>
          </cell>
        </row>
        <row r="368">
          <cell r="B368" t="str">
            <v>FSUS2</v>
          </cell>
          <cell r="E368">
            <v>3000000</v>
          </cell>
          <cell r="G368">
            <v>183615000</v>
          </cell>
        </row>
        <row r="369">
          <cell r="B369" t="str">
            <v>FSUS2</v>
          </cell>
          <cell r="E369">
            <v>268000</v>
          </cell>
          <cell r="G369">
            <v>16267064</v>
          </cell>
        </row>
        <row r="370">
          <cell r="B370" t="str">
            <v>FSUS2</v>
          </cell>
          <cell r="E370">
            <v>401310</v>
          </cell>
          <cell r="G370">
            <v>24363931.41</v>
          </cell>
        </row>
        <row r="371">
          <cell r="B371" t="str">
            <v>FSUS2</v>
          </cell>
          <cell r="E371">
            <v>136710</v>
          </cell>
          <cell r="G371">
            <v>8277585.4349999996</v>
          </cell>
        </row>
        <row r="372">
          <cell r="B372" t="str">
            <v>FSUS2</v>
          </cell>
          <cell r="E372">
            <v>198640</v>
          </cell>
          <cell r="G372">
            <v>12052879.279999999</v>
          </cell>
        </row>
        <row r="373">
          <cell r="B373" t="str">
            <v>FSUS2</v>
          </cell>
          <cell r="E373">
            <v>5000000</v>
          </cell>
          <cell r="G373">
            <v>306700000</v>
          </cell>
        </row>
        <row r="374">
          <cell r="B374" t="str">
            <v>FSUS2</v>
          </cell>
          <cell r="E374">
            <v>5000000</v>
          </cell>
          <cell r="G374">
            <v>308650000</v>
          </cell>
        </row>
        <row r="375">
          <cell r="B375" t="str">
            <v>FSUS2</v>
          </cell>
          <cell r="E375">
            <v>5000000</v>
          </cell>
          <cell r="G375">
            <v>309500000</v>
          </cell>
        </row>
        <row r="376">
          <cell r="B376" t="str">
            <v>FSUS2</v>
          </cell>
          <cell r="E376">
            <v>595800</v>
          </cell>
          <cell r="G376">
            <v>36151356.600000001</v>
          </cell>
        </row>
        <row r="377">
          <cell r="B377" t="str">
            <v>FSUS2</v>
          </cell>
          <cell r="E377">
            <v>5000000</v>
          </cell>
          <cell r="G377">
            <v>305825000</v>
          </cell>
        </row>
        <row r="378">
          <cell r="B378" t="str">
            <v>FSUS2</v>
          </cell>
          <cell r="E378">
            <v>5000000</v>
          </cell>
          <cell r="G378">
            <v>304950000</v>
          </cell>
        </row>
        <row r="379">
          <cell r="B379" t="str">
            <v>FSUS2</v>
          </cell>
          <cell r="E379">
            <v>267760</v>
          </cell>
          <cell r="G379">
            <v>16255977.359999999</v>
          </cell>
        </row>
        <row r="380">
          <cell r="B380" t="str">
            <v>FSUS3</v>
          </cell>
          <cell r="E380">
            <v>5000000</v>
          </cell>
          <cell r="G380">
            <v>314900000</v>
          </cell>
        </row>
        <row r="381">
          <cell r="B381" t="str">
            <v>FSUS2</v>
          </cell>
          <cell r="E381">
            <v>5000000</v>
          </cell>
          <cell r="G381">
            <v>309750000</v>
          </cell>
        </row>
        <row r="382">
          <cell r="B382" t="str">
            <v>FSUS2</v>
          </cell>
          <cell r="E382">
            <v>5000000</v>
          </cell>
          <cell r="G382">
            <v>308650000</v>
          </cell>
        </row>
        <row r="383">
          <cell r="B383" t="str">
            <v>FSUS2</v>
          </cell>
          <cell r="E383">
            <v>5000000</v>
          </cell>
          <cell r="G383">
            <v>306850000</v>
          </cell>
        </row>
        <row r="384">
          <cell r="B384" t="str">
            <v>FSUS2</v>
          </cell>
          <cell r="E384">
            <v>816120</v>
          </cell>
          <cell r="G384">
            <v>49611118.68</v>
          </cell>
        </row>
        <row r="385">
          <cell r="B385" t="str">
            <v>FSUS2</v>
          </cell>
          <cell r="E385">
            <v>271980</v>
          </cell>
          <cell r="G385">
            <v>16533392.220000001</v>
          </cell>
        </row>
        <row r="386">
          <cell r="B386" t="str">
            <v>FSUS2</v>
          </cell>
          <cell r="E386">
            <v>272220</v>
          </cell>
          <cell r="G386">
            <v>16495034.789999999</v>
          </cell>
        </row>
        <row r="387">
          <cell r="B387" t="str">
            <v>FSUS2</v>
          </cell>
          <cell r="E387">
            <v>250000</v>
          </cell>
          <cell r="G387">
            <v>15148625</v>
          </cell>
        </row>
        <row r="388">
          <cell r="B388" t="str">
            <v>FSUS2</v>
          </cell>
          <cell r="E388">
            <v>2000000</v>
          </cell>
          <cell r="G388">
            <v>122300000</v>
          </cell>
        </row>
        <row r="389">
          <cell r="B389" t="str">
            <v>FSUS2</v>
          </cell>
          <cell r="E389">
            <v>5000000</v>
          </cell>
          <cell r="G389">
            <v>306800000</v>
          </cell>
        </row>
        <row r="390">
          <cell r="B390" t="str">
            <v>FSUS2</v>
          </cell>
          <cell r="E390">
            <v>5000000</v>
          </cell>
          <cell r="G390">
            <v>308700000</v>
          </cell>
        </row>
        <row r="391">
          <cell r="B391" t="str">
            <v>FSUS2</v>
          </cell>
          <cell r="E391">
            <v>199185</v>
          </cell>
          <cell r="G391">
            <v>12069415.890000001</v>
          </cell>
        </row>
        <row r="392">
          <cell r="B392" t="str">
            <v>FSUS2</v>
          </cell>
          <cell r="E392">
            <v>5000000</v>
          </cell>
          <cell r="G392">
            <v>308650000</v>
          </cell>
        </row>
        <row r="393">
          <cell r="B393" t="str">
            <v>FSUS2</v>
          </cell>
          <cell r="E393">
            <v>198380</v>
          </cell>
          <cell r="G393">
            <v>12059321.82</v>
          </cell>
        </row>
        <row r="394">
          <cell r="B394" t="str">
            <v>FSUS2</v>
          </cell>
          <cell r="E394">
            <v>7000000</v>
          </cell>
          <cell r="G394">
            <v>432810000</v>
          </cell>
        </row>
        <row r="395">
          <cell r="B395" t="str">
            <v>FSUS2</v>
          </cell>
          <cell r="E395">
            <v>5000000</v>
          </cell>
          <cell r="G395">
            <v>305550000</v>
          </cell>
        </row>
        <row r="396">
          <cell r="B396" t="str">
            <v>FSUS3</v>
          </cell>
          <cell r="E396">
            <v>4000000</v>
          </cell>
          <cell r="G396">
            <v>251280000</v>
          </cell>
        </row>
        <row r="397">
          <cell r="B397" t="str">
            <v>FSUS2</v>
          </cell>
          <cell r="E397">
            <v>5000000</v>
          </cell>
          <cell r="G397">
            <v>307800000</v>
          </cell>
        </row>
        <row r="398">
          <cell r="B398" t="str">
            <v>FSUS2</v>
          </cell>
          <cell r="E398">
            <v>5000000</v>
          </cell>
          <cell r="G398">
            <v>308775000</v>
          </cell>
        </row>
        <row r="399">
          <cell r="B399" t="str">
            <v>FSUS2</v>
          </cell>
          <cell r="E399">
            <v>135715</v>
          </cell>
          <cell r="G399">
            <v>8212386.0800000001</v>
          </cell>
        </row>
        <row r="400">
          <cell r="B400" t="str">
            <v>FSUS2</v>
          </cell>
          <cell r="E400">
            <v>135800</v>
          </cell>
          <cell r="G400">
            <v>8228665.2000000002</v>
          </cell>
        </row>
        <row r="401">
          <cell r="B401" t="str">
            <v>FSUS2</v>
          </cell>
          <cell r="E401">
            <v>353982.3</v>
          </cell>
          <cell r="G401">
            <v>21449203.486200001</v>
          </cell>
        </row>
        <row r="402">
          <cell r="B402" t="str">
            <v>FSUS2</v>
          </cell>
          <cell r="E402">
            <v>4000000</v>
          </cell>
          <cell r="G402">
            <v>247640000</v>
          </cell>
        </row>
        <row r="403">
          <cell r="B403" t="str">
            <v>FSUS2</v>
          </cell>
          <cell r="E403">
            <v>4000000</v>
          </cell>
          <cell r="G403">
            <v>247320000</v>
          </cell>
        </row>
        <row r="404">
          <cell r="B404" t="str">
            <v>FSUS3</v>
          </cell>
          <cell r="E404">
            <v>5000000</v>
          </cell>
          <cell r="G404">
            <v>314800000</v>
          </cell>
        </row>
        <row r="405">
          <cell r="B405" t="str">
            <v>FSUS2</v>
          </cell>
          <cell r="E405">
            <v>5000000</v>
          </cell>
          <cell r="G405">
            <v>305400000</v>
          </cell>
        </row>
        <row r="406">
          <cell r="B406" t="str">
            <v>FSUS2</v>
          </cell>
          <cell r="E406">
            <v>2000000</v>
          </cell>
          <cell r="G406">
            <v>122540000</v>
          </cell>
        </row>
        <row r="407">
          <cell r="B407" t="str">
            <v>FSUS2</v>
          </cell>
          <cell r="E407">
            <v>3000000</v>
          </cell>
          <cell r="G407">
            <v>185550000</v>
          </cell>
        </row>
        <row r="408">
          <cell r="B408" t="str">
            <v>FSUS2</v>
          </cell>
          <cell r="E408">
            <v>5000000</v>
          </cell>
          <cell r="G408">
            <v>309200000</v>
          </cell>
        </row>
        <row r="409">
          <cell r="B409" t="str">
            <v>FSUS2</v>
          </cell>
          <cell r="E409">
            <v>196875</v>
          </cell>
          <cell r="G409">
            <v>11971771.875</v>
          </cell>
        </row>
        <row r="410">
          <cell r="B410" t="str">
            <v>FSUS2</v>
          </cell>
          <cell r="E410">
            <v>411300</v>
          </cell>
          <cell r="G410">
            <v>24977015.099999998</v>
          </cell>
        </row>
        <row r="411">
          <cell r="B411" t="str">
            <v>FSUS2</v>
          </cell>
          <cell r="E411">
            <v>5000000</v>
          </cell>
          <cell r="G411">
            <v>308600000</v>
          </cell>
        </row>
        <row r="412">
          <cell r="B412" t="str">
            <v>FSUS2</v>
          </cell>
          <cell r="E412">
            <v>834846.49</v>
          </cell>
          <cell r="G412">
            <v>50697722.79823</v>
          </cell>
        </row>
        <row r="413">
          <cell r="B413" t="str">
            <v>FSUS2</v>
          </cell>
          <cell r="E413">
            <v>282114</v>
          </cell>
          <cell r="G413">
            <v>17127423.054000001</v>
          </cell>
        </row>
        <row r="414">
          <cell r="B414" t="str">
            <v>FSUS2</v>
          </cell>
          <cell r="E414">
            <v>5000000</v>
          </cell>
          <cell r="G414">
            <v>306825000</v>
          </cell>
        </row>
        <row r="415">
          <cell r="B415" t="str">
            <v>FSUS2</v>
          </cell>
          <cell r="E415">
            <v>3000000</v>
          </cell>
          <cell r="G415">
            <v>184620000</v>
          </cell>
        </row>
        <row r="416">
          <cell r="B416" t="str">
            <v>FSUS2</v>
          </cell>
          <cell r="E416">
            <v>5000000</v>
          </cell>
          <cell r="G416">
            <v>308800000</v>
          </cell>
        </row>
        <row r="417">
          <cell r="B417" t="str">
            <v>FSUS2</v>
          </cell>
          <cell r="E417">
            <v>3000000</v>
          </cell>
          <cell r="G417">
            <v>183090000</v>
          </cell>
        </row>
        <row r="418">
          <cell r="B418" t="str">
            <v>FSUS2</v>
          </cell>
          <cell r="E418">
            <v>267560</v>
          </cell>
          <cell r="G418">
            <v>16243835.16</v>
          </cell>
        </row>
        <row r="419">
          <cell r="B419" t="str">
            <v>FSUS2</v>
          </cell>
          <cell r="E419">
            <v>5000000</v>
          </cell>
          <cell r="G419">
            <v>308400000</v>
          </cell>
        </row>
        <row r="420">
          <cell r="B420" t="str">
            <v>FSUS2</v>
          </cell>
          <cell r="E420">
            <v>5000000</v>
          </cell>
          <cell r="G420">
            <v>307550000</v>
          </cell>
        </row>
        <row r="421">
          <cell r="B421" t="str">
            <v>FSUS2</v>
          </cell>
          <cell r="E421">
            <v>5000000</v>
          </cell>
          <cell r="G421">
            <v>307850000</v>
          </cell>
        </row>
        <row r="422">
          <cell r="B422" t="str">
            <v>FSUS2</v>
          </cell>
          <cell r="E422">
            <v>1707285.84</v>
          </cell>
          <cell r="G422">
            <v>103722736.63752</v>
          </cell>
        </row>
        <row r="423">
          <cell r="B423" t="str">
            <v>FSUS2</v>
          </cell>
          <cell r="E423">
            <v>3500000</v>
          </cell>
          <cell r="G423">
            <v>216685000</v>
          </cell>
        </row>
        <row r="424">
          <cell r="B424" t="str">
            <v>FSUS2</v>
          </cell>
          <cell r="E424">
            <v>7000000</v>
          </cell>
          <cell r="G424">
            <v>433300000</v>
          </cell>
        </row>
        <row r="425">
          <cell r="B425" t="str">
            <v>FSUS2</v>
          </cell>
          <cell r="E425">
            <v>5000000</v>
          </cell>
          <cell r="G425">
            <v>309600000</v>
          </cell>
        </row>
        <row r="426">
          <cell r="B426" t="str">
            <v>FSUS2</v>
          </cell>
          <cell r="E426">
            <v>2000000</v>
          </cell>
          <cell r="G426">
            <v>123800000</v>
          </cell>
        </row>
        <row r="427">
          <cell r="B427" t="str">
            <v>FSUS2</v>
          </cell>
          <cell r="E427">
            <v>2000000</v>
          </cell>
          <cell r="G427">
            <v>122650000</v>
          </cell>
        </row>
        <row r="428">
          <cell r="B428" t="str">
            <v>FSUS2</v>
          </cell>
          <cell r="E428">
            <v>1987837.5</v>
          </cell>
          <cell r="G428">
            <v>120711432.1875</v>
          </cell>
        </row>
        <row r="429">
          <cell r="B429" t="str">
            <v>FSUS2</v>
          </cell>
          <cell r="E429">
            <v>541691.49</v>
          </cell>
          <cell r="G429">
            <v>32904507.868559998</v>
          </cell>
        </row>
        <row r="430">
          <cell r="B430" t="str">
            <v>FSUS2</v>
          </cell>
          <cell r="E430">
            <v>5000000</v>
          </cell>
          <cell r="G430">
            <v>307550000</v>
          </cell>
        </row>
        <row r="431">
          <cell r="B431" t="str">
            <v>FSUS2</v>
          </cell>
          <cell r="E431">
            <v>5000000</v>
          </cell>
          <cell r="G431">
            <v>305800000</v>
          </cell>
        </row>
        <row r="432">
          <cell r="B432" t="str">
            <v>FSUS2</v>
          </cell>
          <cell r="E432">
            <v>331875</v>
          </cell>
          <cell r="G432">
            <v>20128218.75</v>
          </cell>
        </row>
        <row r="433">
          <cell r="B433" t="str">
            <v>FSUS2</v>
          </cell>
          <cell r="E433">
            <v>5000000</v>
          </cell>
          <cell r="G433">
            <v>309000000</v>
          </cell>
        </row>
        <row r="434">
          <cell r="B434" t="str">
            <v>FSUS2</v>
          </cell>
          <cell r="E434">
            <v>3000000</v>
          </cell>
          <cell r="G434">
            <v>185580000</v>
          </cell>
        </row>
        <row r="435">
          <cell r="B435" t="str">
            <v>FSUS2</v>
          </cell>
          <cell r="E435">
            <v>132450</v>
          </cell>
          <cell r="G435">
            <v>8049648.75</v>
          </cell>
        </row>
        <row r="436">
          <cell r="B436" t="str">
            <v>FSUS2</v>
          </cell>
          <cell r="E436">
            <v>1323600</v>
          </cell>
          <cell r="G436">
            <v>80441790</v>
          </cell>
        </row>
        <row r="437">
          <cell r="B437" t="str">
            <v>FSUS2</v>
          </cell>
          <cell r="E437">
            <v>5000000</v>
          </cell>
          <cell r="G437">
            <v>308700000</v>
          </cell>
        </row>
        <row r="438">
          <cell r="B438" t="str">
            <v>FSUS2</v>
          </cell>
          <cell r="E438">
            <v>5000000</v>
          </cell>
          <cell r="G438">
            <v>306750000</v>
          </cell>
        </row>
        <row r="439">
          <cell r="B439" t="str">
            <v>FSUS2</v>
          </cell>
          <cell r="E439">
            <v>198675</v>
          </cell>
          <cell r="G439">
            <v>12037718.25</v>
          </cell>
        </row>
        <row r="440">
          <cell r="B440" t="str">
            <v>FSUS2</v>
          </cell>
          <cell r="E440">
            <v>1000000</v>
          </cell>
          <cell r="G440">
            <v>60758500</v>
          </cell>
        </row>
        <row r="441">
          <cell r="B441" t="str">
            <v>FSUS2</v>
          </cell>
          <cell r="E441">
            <v>5000000</v>
          </cell>
          <cell r="G441">
            <v>306800000</v>
          </cell>
        </row>
        <row r="442">
          <cell r="B442" t="str">
            <v>FSUS2</v>
          </cell>
          <cell r="E442">
            <v>2000000</v>
          </cell>
          <cell r="G442">
            <v>123440000</v>
          </cell>
        </row>
        <row r="443">
          <cell r="B443" t="str">
            <v>FSUS2</v>
          </cell>
          <cell r="E443">
            <v>1000000</v>
          </cell>
          <cell r="G443">
            <v>60769500</v>
          </cell>
        </row>
        <row r="444">
          <cell r="B444" t="str">
            <v>FSUS2</v>
          </cell>
          <cell r="E444">
            <v>2000000</v>
          </cell>
          <cell r="G444">
            <v>123450000</v>
          </cell>
        </row>
        <row r="445">
          <cell r="B445" t="str">
            <v>FSUS2</v>
          </cell>
          <cell r="E445">
            <v>5000000</v>
          </cell>
          <cell r="G445">
            <v>307762500</v>
          </cell>
        </row>
        <row r="446">
          <cell r="B446" t="str">
            <v>FSUS2</v>
          </cell>
          <cell r="E446">
            <v>4000000</v>
          </cell>
          <cell r="G446">
            <v>246560000</v>
          </cell>
        </row>
        <row r="447">
          <cell r="B447" t="str">
            <v>FSUS2</v>
          </cell>
          <cell r="E447">
            <v>4000000</v>
          </cell>
          <cell r="G447">
            <v>244360000</v>
          </cell>
        </row>
        <row r="448">
          <cell r="B448" t="str">
            <v>FSUS3</v>
          </cell>
          <cell r="E448">
            <v>5000000</v>
          </cell>
          <cell r="G448">
            <v>314850000</v>
          </cell>
        </row>
        <row r="449">
          <cell r="B449" t="str">
            <v>FSUS2</v>
          </cell>
          <cell r="E449">
            <v>5000000</v>
          </cell>
          <cell r="G449">
            <v>310450000</v>
          </cell>
        </row>
        <row r="450">
          <cell r="B450" t="str">
            <v>FSUS2</v>
          </cell>
          <cell r="E450">
            <v>3000000</v>
          </cell>
          <cell r="G450">
            <v>184890000</v>
          </cell>
        </row>
        <row r="451">
          <cell r="B451" t="str">
            <v>FSUS2</v>
          </cell>
          <cell r="E451">
            <v>2000000</v>
          </cell>
          <cell r="G451">
            <v>122858000</v>
          </cell>
        </row>
        <row r="452">
          <cell r="B452" t="str">
            <v>FSUS2</v>
          </cell>
          <cell r="E452">
            <v>130920</v>
          </cell>
          <cell r="G452">
            <v>7951426.2000000002</v>
          </cell>
        </row>
        <row r="453">
          <cell r="B453" t="str">
            <v>FSUS2</v>
          </cell>
          <cell r="E453">
            <v>5000000</v>
          </cell>
          <cell r="G453">
            <v>310550000</v>
          </cell>
        </row>
        <row r="454">
          <cell r="B454" t="str">
            <v>FSUS2</v>
          </cell>
          <cell r="E454">
            <v>2000000</v>
          </cell>
          <cell r="G454">
            <v>123295000</v>
          </cell>
        </row>
        <row r="455">
          <cell r="B455" t="str">
            <v>FSUS2</v>
          </cell>
          <cell r="E455">
            <v>5000000</v>
          </cell>
          <cell r="G455">
            <v>307600000</v>
          </cell>
        </row>
        <row r="456">
          <cell r="B456" t="str">
            <v>FSUS2</v>
          </cell>
          <cell r="E456">
            <v>132310</v>
          </cell>
          <cell r="G456">
            <v>8034326.2850000001</v>
          </cell>
        </row>
        <row r="457">
          <cell r="B457" t="str">
            <v>FSUS2</v>
          </cell>
          <cell r="E457">
            <v>4000000</v>
          </cell>
          <cell r="G457">
            <v>246560000</v>
          </cell>
        </row>
        <row r="458">
          <cell r="B458" t="str">
            <v>FSUS2</v>
          </cell>
          <cell r="E458">
            <v>5000000</v>
          </cell>
          <cell r="G458">
            <v>309200000</v>
          </cell>
        </row>
        <row r="459">
          <cell r="B459" t="str">
            <v>FSUS2</v>
          </cell>
          <cell r="E459">
            <v>2000000</v>
          </cell>
          <cell r="G459">
            <v>123280000</v>
          </cell>
        </row>
        <row r="460">
          <cell r="B460" t="str">
            <v>FSUS2</v>
          </cell>
          <cell r="E460">
            <v>3010000</v>
          </cell>
          <cell r="G460">
            <v>183346625</v>
          </cell>
        </row>
        <row r="461">
          <cell r="B461" t="str">
            <v>FSUS2</v>
          </cell>
          <cell r="E461">
            <v>5000000</v>
          </cell>
          <cell r="G461">
            <v>310700000</v>
          </cell>
        </row>
        <row r="462">
          <cell r="B462" t="str">
            <v>FSUS2</v>
          </cell>
          <cell r="E462">
            <v>163376.45000000001</v>
          </cell>
          <cell r="G462">
            <v>9924139.0788000003</v>
          </cell>
        </row>
        <row r="463">
          <cell r="B463" t="str">
            <v>FSUS2</v>
          </cell>
          <cell r="E463">
            <v>5000000</v>
          </cell>
          <cell r="G463">
            <v>306950000</v>
          </cell>
        </row>
        <row r="464">
          <cell r="B464" t="str">
            <v>FSUS2</v>
          </cell>
          <cell r="E464">
            <v>4938575</v>
          </cell>
          <cell r="G464">
            <v>299811011.09999996</v>
          </cell>
        </row>
        <row r="465">
          <cell r="B465" t="str">
            <v>FSUS2</v>
          </cell>
          <cell r="E465">
            <v>5000000</v>
          </cell>
          <cell r="G465">
            <v>309800000</v>
          </cell>
        </row>
        <row r="466">
          <cell r="B466" t="str">
            <v>FSUS2</v>
          </cell>
          <cell r="E466">
            <v>5000000</v>
          </cell>
          <cell r="G466">
            <v>306750000</v>
          </cell>
        </row>
        <row r="467">
          <cell r="B467" t="str">
            <v>FSUS2</v>
          </cell>
          <cell r="E467">
            <v>197620</v>
          </cell>
          <cell r="G467">
            <v>11993360.18</v>
          </cell>
        </row>
        <row r="468">
          <cell r="B468" t="str">
            <v>FSUS3</v>
          </cell>
          <cell r="E468">
            <v>5000000</v>
          </cell>
          <cell r="G468">
            <v>315600000</v>
          </cell>
        </row>
        <row r="469">
          <cell r="B469" t="str">
            <v>FSUS2</v>
          </cell>
          <cell r="E469">
            <v>5000000</v>
          </cell>
          <cell r="G469">
            <v>306725000</v>
          </cell>
        </row>
        <row r="470">
          <cell r="B470" t="str">
            <v>FSUS2</v>
          </cell>
          <cell r="E470">
            <v>3000000</v>
          </cell>
          <cell r="G470">
            <v>182940000</v>
          </cell>
        </row>
        <row r="471">
          <cell r="B471" t="str">
            <v>FSUS2</v>
          </cell>
          <cell r="E471">
            <v>5000000</v>
          </cell>
          <cell r="G471">
            <v>307650000</v>
          </cell>
        </row>
        <row r="472">
          <cell r="B472" t="str">
            <v>FSUS2</v>
          </cell>
          <cell r="E472">
            <v>5000000</v>
          </cell>
          <cell r="G472">
            <v>309525000</v>
          </cell>
        </row>
        <row r="473">
          <cell r="B473" t="str">
            <v>FSUS2</v>
          </cell>
          <cell r="E473">
            <v>197710</v>
          </cell>
          <cell r="G473">
            <v>11998822.189999999</v>
          </cell>
        </row>
        <row r="474">
          <cell r="B474" t="str">
            <v>FSUS2</v>
          </cell>
          <cell r="E474">
            <v>5000000</v>
          </cell>
          <cell r="G474">
            <v>307525000</v>
          </cell>
        </row>
        <row r="475">
          <cell r="B475" t="str">
            <v>FSUS2</v>
          </cell>
          <cell r="E475">
            <v>149802.53</v>
          </cell>
          <cell r="G475">
            <v>9096533.9304549992</v>
          </cell>
        </row>
        <row r="476">
          <cell r="B476" t="str">
            <v>FSUS2</v>
          </cell>
          <cell r="E476">
            <v>5000000</v>
          </cell>
          <cell r="G476">
            <v>304500000</v>
          </cell>
        </row>
        <row r="477">
          <cell r="B477" t="str">
            <v>FSUS2</v>
          </cell>
          <cell r="E477">
            <v>5000000</v>
          </cell>
          <cell r="G477">
            <v>308300000</v>
          </cell>
        </row>
        <row r="478">
          <cell r="B478" t="str">
            <v>FSUS2</v>
          </cell>
          <cell r="E478">
            <v>3000000</v>
          </cell>
          <cell r="G478">
            <v>184830000</v>
          </cell>
        </row>
        <row r="479">
          <cell r="B479" t="str">
            <v>FSUS2</v>
          </cell>
          <cell r="E479">
            <v>5000000</v>
          </cell>
          <cell r="G479">
            <v>308950000</v>
          </cell>
        </row>
        <row r="480">
          <cell r="B480" t="str">
            <v>FSUS2</v>
          </cell>
          <cell r="E480">
            <v>5000000</v>
          </cell>
          <cell r="G480">
            <v>310375000</v>
          </cell>
        </row>
        <row r="481">
          <cell r="B481" t="str">
            <v>FSUS2</v>
          </cell>
          <cell r="E481">
            <v>5000000</v>
          </cell>
          <cell r="G481">
            <v>308025000</v>
          </cell>
        </row>
        <row r="482">
          <cell r="B482" t="str">
            <v>FSUS2</v>
          </cell>
          <cell r="E482">
            <v>2007300</v>
          </cell>
          <cell r="G482">
            <v>121752781.5</v>
          </cell>
        </row>
        <row r="483">
          <cell r="B483" t="str">
            <v>FSUS2</v>
          </cell>
          <cell r="E483">
            <v>5000000</v>
          </cell>
          <cell r="G483">
            <v>308050000</v>
          </cell>
        </row>
        <row r="484">
          <cell r="B484" t="str">
            <v>FSUS2</v>
          </cell>
          <cell r="E484">
            <v>5000000</v>
          </cell>
          <cell r="G484">
            <v>308075000</v>
          </cell>
        </row>
        <row r="485">
          <cell r="B485" t="str">
            <v>FSUS2</v>
          </cell>
          <cell r="E485">
            <v>5000000</v>
          </cell>
          <cell r="G485">
            <v>305200000</v>
          </cell>
        </row>
        <row r="486">
          <cell r="B486" t="str">
            <v>FSUS2</v>
          </cell>
          <cell r="E486">
            <v>133700</v>
          </cell>
          <cell r="G486">
            <v>8109573.5</v>
          </cell>
        </row>
        <row r="487">
          <cell r="B487" t="str">
            <v>FSUS2</v>
          </cell>
          <cell r="E487">
            <v>267700</v>
          </cell>
          <cell r="G487">
            <v>16237343.5</v>
          </cell>
        </row>
        <row r="488">
          <cell r="B488" t="str">
            <v>FSUS2</v>
          </cell>
          <cell r="E488">
            <v>3000000</v>
          </cell>
          <cell r="G488">
            <v>183435000</v>
          </cell>
        </row>
        <row r="489">
          <cell r="B489" t="str">
            <v>FSUS2</v>
          </cell>
          <cell r="E489">
            <v>5000000</v>
          </cell>
          <cell r="G489">
            <v>308850000</v>
          </cell>
        </row>
        <row r="490">
          <cell r="B490" t="str">
            <v>FSUS2</v>
          </cell>
          <cell r="E490">
            <v>5000000</v>
          </cell>
          <cell r="G490">
            <v>303450000</v>
          </cell>
        </row>
        <row r="491">
          <cell r="B491" t="str">
            <v>FSUS2</v>
          </cell>
          <cell r="E491">
            <v>5000000</v>
          </cell>
          <cell r="G491">
            <v>309500000</v>
          </cell>
        </row>
        <row r="492">
          <cell r="B492" t="str">
            <v>FSUS2</v>
          </cell>
          <cell r="E492">
            <v>149802.53</v>
          </cell>
          <cell r="G492">
            <v>9077583.91041</v>
          </cell>
        </row>
        <row r="493">
          <cell r="B493" t="str">
            <v>FSUS2</v>
          </cell>
          <cell r="E493">
            <v>5000000</v>
          </cell>
          <cell r="G493">
            <v>303362500</v>
          </cell>
        </row>
        <row r="494">
          <cell r="B494" t="str">
            <v>FSUS2</v>
          </cell>
          <cell r="E494">
            <v>5000000</v>
          </cell>
          <cell r="G494">
            <v>303912500</v>
          </cell>
        </row>
        <row r="495">
          <cell r="B495" t="str">
            <v>FSUS2</v>
          </cell>
          <cell r="E495">
            <v>5000000</v>
          </cell>
          <cell r="G495">
            <v>309200000</v>
          </cell>
        </row>
        <row r="496">
          <cell r="B496" t="str">
            <v>FSUS2</v>
          </cell>
          <cell r="E496">
            <v>3000000</v>
          </cell>
          <cell r="G496">
            <v>182040000</v>
          </cell>
        </row>
        <row r="497">
          <cell r="B497" t="str">
            <v>FSUS2</v>
          </cell>
          <cell r="E497">
            <v>2500000</v>
          </cell>
          <cell r="G497">
            <v>152968750</v>
          </cell>
        </row>
        <row r="498">
          <cell r="B498" t="str">
            <v>FSUS2</v>
          </cell>
          <cell r="E498">
            <v>1980930</v>
          </cell>
          <cell r="G498">
            <v>120038415.21000001</v>
          </cell>
        </row>
        <row r="499">
          <cell r="B499" t="str">
            <v>FSUS2</v>
          </cell>
          <cell r="E499">
            <v>9902390</v>
          </cell>
          <cell r="G499">
            <v>600055126.83000004</v>
          </cell>
        </row>
        <row r="500">
          <cell r="B500" t="str">
            <v>FSUS2</v>
          </cell>
          <cell r="E500">
            <v>2000000</v>
          </cell>
          <cell r="G500">
            <v>121980000</v>
          </cell>
        </row>
        <row r="501">
          <cell r="B501" t="str">
            <v>FSUS1</v>
          </cell>
          <cell r="E501">
            <v>5000000</v>
          </cell>
          <cell r="G501">
            <v>303400000</v>
          </cell>
        </row>
        <row r="502">
          <cell r="B502" t="str">
            <v>FSUS2</v>
          </cell>
          <cell r="E502">
            <v>1623376.62</v>
          </cell>
          <cell r="G502">
            <v>98428571.223839998</v>
          </cell>
        </row>
        <row r="503">
          <cell r="B503" t="str">
            <v>FSUS2</v>
          </cell>
          <cell r="E503">
            <v>5000000</v>
          </cell>
          <cell r="G503">
            <v>306975000</v>
          </cell>
        </row>
        <row r="504">
          <cell r="B504" t="str">
            <v>FSUS2</v>
          </cell>
          <cell r="E504">
            <v>103220</v>
          </cell>
          <cell r="G504">
            <v>6258435.04</v>
          </cell>
        </row>
        <row r="505">
          <cell r="B505" t="str">
            <v>FSUS2</v>
          </cell>
          <cell r="E505">
            <v>3572596.8</v>
          </cell>
          <cell r="G505">
            <v>216613689.17759997</v>
          </cell>
        </row>
        <row r="506">
          <cell r="B506" t="str">
            <v>FSUS2</v>
          </cell>
          <cell r="E506">
            <v>5000000</v>
          </cell>
          <cell r="G506">
            <v>306025000</v>
          </cell>
        </row>
        <row r="507">
          <cell r="B507" t="str">
            <v>FSUS2</v>
          </cell>
          <cell r="E507">
            <v>5000000</v>
          </cell>
          <cell r="G507">
            <v>303487500</v>
          </cell>
        </row>
        <row r="508">
          <cell r="B508" t="str">
            <v>FSUS2</v>
          </cell>
          <cell r="E508">
            <v>3000000</v>
          </cell>
          <cell r="G508">
            <v>185310000</v>
          </cell>
        </row>
        <row r="509">
          <cell r="B509" t="str">
            <v>FSUS2</v>
          </cell>
          <cell r="E509">
            <v>134010</v>
          </cell>
          <cell r="G509">
            <v>8135144.0549999997</v>
          </cell>
        </row>
        <row r="510">
          <cell r="B510" t="str">
            <v>FSUS2</v>
          </cell>
          <cell r="E510">
            <v>5000000</v>
          </cell>
          <cell r="G510">
            <v>306750000</v>
          </cell>
        </row>
        <row r="511">
          <cell r="B511" t="str">
            <v>FSUS2</v>
          </cell>
          <cell r="E511">
            <v>5000000</v>
          </cell>
          <cell r="G511">
            <v>306100000</v>
          </cell>
        </row>
        <row r="512">
          <cell r="B512" t="str">
            <v>FSUS2</v>
          </cell>
          <cell r="E512">
            <v>8365980</v>
          </cell>
          <cell r="G512">
            <v>506903094.18000001</v>
          </cell>
        </row>
        <row r="513">
          <cell r="B513" t="str">
            <v>FSUS2</v>
          </cell>
          <cell r="E513">
            <v>5000000</v>
          </cell>
          <cell r="G513">
            <v>309650000</v>
          </cell>
        </row>
        <row r="514">
          <cell r="B514" t="str">
            <v>FSUS3</v>
          </cell>
          <cell r="E514">
            <v>5000000</v>
          </cell>
          <cell r="G514">
            <v>315150000</v>
          </cell>
        </row>
        <row r="515">
          <cell r="B515" t="str">
            <v>FSUS2</v>
          </cell>
          <cell r="E515">
            <v>667850</v>
          </cell>
          <cell r="G515">
            <v>40526807.625</v>
          </cell>
        </row>
        <row r="516">
          <cell r="B516" t="str">
            <v>FSUS2</v>
          </cell>
          <cell r="E516">
            <v>133340</v>
          </cell>
          <cell r="G516">
            <v>8093204.6399999997</v>
          </cell>
        </row>
        <row r="517">
          <cell r="B517" t="str">
            <v>FSUS2</v>
          </cell>
          <cell r="E517">
            <v>269060</v>
          </cell>
          <cell r="G517">
            <v>16330327.640000001</v>
          </cell>
        </row>
        <row r="518">
          <cell r="B518" t="str">
            <v>FSUS2</v>
          </cell>
          <cell r="E518">
            <v>2000000</v>
          </cell>
          <cell r="G518">
            <v>122140000</v>
          </cell>
        </row>
        <row r="519">
          <cell r="B519" t="str">
            <v>FSUS2</v>
          </cell>
          <cell r="E519">
            <v>7823010</v>
          </cell>
          <cell r="G519">
            <v>476460424.05000001</v>
          </cell>
        </row>
        <row r="520">
          <cell r="B520" t="str">
            <v>FSUS1</v>
          </cell>
          <cell r="E520">
            <v>406371.91</v>
          </cell>
          <cell r="G520">
            <v>24598098.084209997</v>
          </cell>
        </row>
        <row r="521">
          <cell r="B521" t="str">
            <v>FSUS2</v>
          </cell>
          <cell r="E521">
            <v>815461.14</v>
          </cell>
          <cell r="G521">
            <v>49404713.166900001</v>
          </cell>
        </row>
        <row r="522">
          <cell r="B522" t="str">
            <v>FSUS1</v>
          </cell>
          <cell r="E522">
            <v>300450</v>
          </cell>
          <cell r="G522">
            <v>18186538.949999999</v>
          </cell>
        </row>
        <row r="523">
          <cell r="B523" t="str">
            <v>FSUS1</v>
          </cell>
          <cell r="E523">
            <v>2510000</v>
          </cell>
          <cell r="G523">
            <v>152093450</v>
          </cell>
        </row>
        <row r="524">
          <cell r="B524" t="str">
            <v>FSUS2</v>
          </cell>
          <cell r="E524">
            <v>2394723.6</v>
          </cell>
          <cell r="G524">
            <v>145148986.8432</v>
          </cell>
        </row>
        <row r="525">
          <cell r="B525" t="str">
            <v>FSUS1</v>
          </cell>
          <cell r="E525">
            <v>5000000</v>
          </cell>
          <cell r="G525">
            <v>303275000</v>
          </cell>
        </row>
        <row r="526">
          <cell r="B526" t="str">
            <v>FSUS1</v>
          </cell>
          <cell r="E526">
            <v>3000000</v>
          </cell>
          <cell r="G526">
            <v>181822500</v>
          </cell>
        </row>
        <row r="527">
          <cell r="B527" t="str">
            <v>FSUS2</v>
          </cell>
          <cell r="E527">
            <v>116713.35</v>
          </cell>
          <cell r="G527">
            <v>7071078.30975</v>
          </cell>
        </row>
        <row r="528">
          <cell r="B528" t="str">
            <v>FSUS1</v>
          </cell>
          <cell r="E528">
            <v>5000000</v>
          </cell>
          <cell r="G528">
            <v>303517500</v>
          </cell>
        </row>
        <row r="529">
          <cell r="B529" t="str">
            <v>FSUS1</v>
          </cell>
          <cell r="E529">
            <v>672200</v>
          </cell>
          <cell r="G529">
            <v>40688938.199999996</v>
          </cell>
        </row>
        <row r="530">
          <cell r="B530" t="str">
            <v>FSUS1</v>
          </cell>
          <cell r="E530">
            <v>1000000</v>
          </cell>
          <cell r="G530">
            <v>60260000</v>
          </cell>
        </row>
        <row r="531">
          <cell r="B531" t="str">
            <v>FSUS1</v>
          </cell>
          <cell r="E531">
            <v>2000000</v>
          </cell>
          <cell r="G531">
            <v>120750000</v>
          </cell>
        </row>
        <row r="532">
          <cell r="B532" t="str">
            <v>FSUS2</v>
          </cell>
          <cell r="E532">
            <v>6189254</v>
          </cell>
          <cell r="G532">
            <v>375143063.44800001</v>
          </cell>
        </row>
        <row r="533">
          <cell r="B533" t="str">
            <v>FSUS1</v>
          </cell>
          <cell r="E533">
            <v>2000000</v>
          </cell>
          <cell r="G533">
            <v>120700000</v>
          </cell>
        </row>
        <row r="534">
          <cell r="B534" t="str">
            <v>FSUS1</v>
          </cell>
          <cell r="E534">
            <v>2000000</v>
          </cell>
          <cell r="G534">
            <v>120820000</v>
          </cell>
        </row>
        <row r="535">
          <cell r="B535" t="str">
            <v>FSUS1</v>
          </cell>
          <cell r="E535">
            <v>2000000</v>
          </cell>
          <cell r="G535">
            <v>120700000</v>
          </cell>
        </row>
        <row r="536">
          <cell r="B536" t="str">
            <v>FSUS1</v>
          </cell>
          <cell r="E536">
            <v>406471.02</v>
          </cell>
          <cell r="G536">
            <v>24604097.311620001</v>
          </cell>
        </row>
        <row r="537">
          <cell r="B537" t="str">
            <v>FSUS1</v>
          </cell>
          <cell r="E537">
            <v>3001050</v>
          </cell>
          <cell r="G537">
            <v>181656557.54999998</v>
          </cell>
        </row>
        <row r="538">
          <cell r="B538" t="str">
            <v>FSUS1</v>
          </cell>
          <cell r="E538">
            <v>1000000</v>
          </cell>
          <cell r="G538">
            <v>60280000</v>
          </cell>
        </row>
        <row r="539">
          <cell r="B539" t="str">
            <v>FSUS1</v>
          </cell>
          <cell r="E539">
            <v>1000000</v>
          </cell>
          <cell r="G539">
            <v>60350000</v>
          </cell>
        </row>
        <row r="540">
          <cell r="B540" t="str">
            <v>FSUS3</v>
          </cell>
          <cell r="E540">
            <v>3383507.94</v>
          </cell>
          <cell r="G540">
            <v>204840954.19553998</v>
          </cell>
        </row>
        <row r="541">
          <cell r="B541" t="str">
            <v>FSUS1</v>
          </cell>
          <cell r="E541">
            <v>61124.69</v>
          </cell>
          <cell r="G541">
            <v>3700549.8572899997</v>
          </cell>
        </row>
        <row r="542">
          <cell r="B542" t="str">
            <v>FSUS1</v>
          </cell>
          <cell r="E542">
            <v>570084.80000000005</v>
          </cell>
          <cell r="G542">
            <v>34513503.876800001</v>
          </cell>
        </row>
        <row r="543">
          <cell r="B543" t="str">
            <v>FSUS1</v>
          </cell>
          <cell r="E543">
            <v>801670</v>
          </cell>
          <cell r="G543">
            <v>48533903.469999999</v>
          </cell>
        </row>
        <row r="544">
          <cell r="B544" t="str">
            <v>FSUS2</v>
          </cell>
          <cell r="E544">
            <v>5000000</v>
          </cell>
          <cell r="G544">
            <v>304075000</v>
          </cell>
        </row>
        <row r="545">
          <cell r="B545" t="str">
            <v>FSUS1</v>
          </cell>
          <cell r="E545">
            <v>134890</v>
          </cell>
          <cell r="G545">
            <v>8166375.4899999993</v>
          </cell>
        </row>
        <row r="546">
          <cell r="B546" t="str">
            <v>FSUS1</v>
          </cell>
          <cell r="E546">
            <v>47628.12</v>
          </cell>
          <cell r="G546">
            <v>2883454.0129200001</v>
          </cell>
        </row>
        <row r="547">
          <cell r="B547" t="str">
            <v>FSUS1</v>
          </cell>
          <cell r="E547">
            <v>94930.7</v>
          </cell>
          <cell r="G547">
            <v>5747199.5086999992</v>
          </cell>
        </row>
        <row r="548">
          <cell r="B548" t="str">
            <v>FSUS2</v>
          </cell>
          <cell r="E548">
            <v>538320</v>
          </cell>
          <cell r="G548">
            <v>32590431.119999997</v>
          </cell>
        </row>
        <row r="549">
          <cell r="B549" t="str">
            <v>FSUS1</v>
          </cell>
          <cell r="E549">
            <v>201690</v>
          </cell>
          <cell r="G549">
            <v>12210514.289999999</v>
          </cell>
        </row>
        <row r="550">
          <cell r="B550" t="str">
            <v>FSUS1</v>
          </cell>
          <cell r="E550">
            <v>350402.5</v>
          </cell>
          <cell r="G550">
            <v>21213717.752499998</v>
          </cell>
        </row>
        <row r="551">
          <cell r="B551" t="str">
            <v>FSUS1</v>
          </cell>
          <cell r="E551">
            <v>405120.73</v>
          </cell>
          <cell r="G551">
            <v>24526414.114929996</v>
          </cell>
        </row>
        <row r="552">
          <cell r="B552" t="str">
            <v>FSUS1</v>
          </cell>
          <cell r="E552">
            <v>150180</v>
          </cell>
          <cell r="G552">
            <v>9092047.379999999</v>
          </cell>
        </row>
        <row r="553">
          <cell r="B553" t="str">
            <v>FSUS1</v>
          </cell>
          <cell r="E553">
            <v>100150</v>
          </cell>
          <cell r="G553">
            <v>6063181.1499999994</v>
          </cell>
        </row>
        <row r="554">
          <cell r="B554" t="str">
            <v>FSUS1</v>
          </cell>
          <cell r="E554">
            <v>4005600</v>
          </cell>
          <cell r="G554">
            <v>242503029.59999999</v>
          </cell>
        </row>
        <row r="555">
          <cell r="B555" t="str">
            <v>FSUS1</v>
          </cell>
          <cell r="E555">
            <v>4000000</v>
          </cell>
          <cell r="G555">
            <v>242300000</v>
          </cell>
        </row>
        <row r="556">
          <cell r="B556" t="str">
            <v>FSUS1</v>
          </cell>
          <cell r="E556">
            <v>5000000</v>
          </cell>
          <cell r="G556">
            <v>302637500</v>
          </cell>
        </row>
        <row r="557">
          <cell r="B557" t="str">
            <v>FSUS2</v>
          </cell>
          <cell r="E557">
            <v>80688</v>
          </cell>
          <cell r="G557">
            <v>4884932.2079999996</v>
          </cell>
        </row>
        <row r="558">
          <cell r="B558" t="str">
            <v>FSUS2</v>
          </cell>
          <cell r="E558">
            <v>23327.42</v>
          </cell>
          <cell r="G558">
            <v>1414108.2003999997</v>
          </cell>
        </row>
        <row r="559">
          <cell r="B559" t="str">
            <v>FSUS2</v>
          </cell>
          <cell r="E559">
            <v>1398869.5</v>
          </cell>
          <cell r="G559">
            <v>84758901.874500006</v>
          </cell>
        </row>
        <row r="560">
          <cell r="B560" t="str">
            <v>FSUS2</v>
          </cell>
          <cell r="E560">
            <v>1616462.4</v>
          </cell>
          <cell r="G560">
            <v>97989950.687999994</v>
          </cell>
        </row>
        <row r="561">
          <cell r="B561" t="str">
            <v>FSUS1</v>
          </cell>
          <cell r="E561">
            <v>180171</v>
          </cell>
          <cell r="G561">
            <v>10907732.511</v>
          </cell>
        </row>
        <row r="562">
          <cell r="B562" t="str">
            <v>FSUS1</v>
          </cell>
          <cell r="E562">
            <v>54651.92</v>
          </cell>
          <cell r="G562">
            <v>3308135.3695199997</v>
          </cell>
        </row>
        <row r="563">
          <cell r="B563" t="str">
            <v>FSUS1</v>
          </cell>
          <cell r="E563">
            <v>1000200</v>
          </cell>
          <cell r="G563">
            <v>60543106.199999996</v>
          </cell>
        </row>
        <row r="564">
          <cell r="B564" t="str">
            <v>FSUS1</v>
          </cell>
          <cell r="E564">
            <v>80060</v>
          </cell>
          <cell r="G564">
            <v>4846111.8600000003</v>
          </cell>
        </row>
        <row r="565">
          <cell r="B565" t="str">
            <v>FSUS1</v>
          </cell>
          <cell r="E565">
            <v>3242805.03</v>
          </cell>
          <cell r="G565">
            <v>196322659.32122996</v>
          </cell>
        </row>
        <row r="566">
          <cell r="B566" t="str">
            <v>FSUS1</v>
          </cell>
          <cell r="E566">
            <v>70821.53</v>
          </cell>
          <cell r="G566">
            <v>4287606.2477299999</v>
          </cell>
        </row>
        <row r="567">
          <cell r="B567" t="str">
            <v>FSUS2</v>
          </cell>
          <cell r="E567">
            <v>10406032</v>
          </cell>
          <cell r="G567">
            <v>629887522.99199998</v>
          </cell>
        </row>
        <row r="568">
          <cell r="B568" t="str">
            <v>FSUS1</v>
          </cell>
          <cell r="E568">
            <v>100935</v>
          </cell>
          <cell r="G568">
            <v>6109696.4850000003</v>
          </cell>
        </row>
      </sheetData>
      <sheetData sheetId="5" refreshError="1">
        <row r="3">
          <cell r="B3" t="str">
            <v>Cur/P/S</v>
          </cell>
          <cell r="E3" t="str">
            <v xml:space="preserve">Fc Amount </v>
          </cell>
          <cell r="G3" t="str">
            <v xml:space="preserve">Eqvt. Pkr </v>
          </cell>
        </row>
        <row r="4">
          <cell r="B4" t="str">
            <v>FSEU2</v>
          </cell>
          <cell r="E4">
            <v>846654</v>
          </cell>
          <cell r="G4">
            <v>69002301</v>
          </cell>
        </row>
        <row r="5">
          <cell r="B5" t="str">
            <v>FSJY2</v>
          </cell>
          <cell r="E5">
            <v>400000000</v>
          </cell>
          <cell r="G5">
            <v>212872000</v>
          </cell>
        </row>
        <row r="6">
          <cell r="B6" t="str">
            <v>FSSF2</v>
          </cell>
          <cell r="E6">
            <v>500000</v>
          </cell>
          <cell r="G6">
            <v>25762896</v>
          </cell>
        </row>
        <row r="7">
          <cell r="B7" t="str">
            <v>FSSF2</v>
          </cell>
          <cell r="E7">
            <v>500000</v>
          </cell>
          <cell r="G7">
            <v>25670498</v>
          </cell>
        </row>
        <row r="8">
          <cell r="B8" t="str">
            <v>FSSF2</v>
          </cell>
          <cell r="E8">
            <v>1000000</v>
          </cell>
          <cell r="G8">
            <v>50611910</v>
          </cell>
        </row>
        <row r="9">
          <cell r="B9" t="str">
            <v>FPUS2</v>
          </cell>
          <cell r="E9">
            <v>418025.25</v>
          </cell>
          <cell r="G9">
            <v>25762896.157500003</v>
          </cell>
        </row>
        <row r="10">
          <cell r="B10" t="str">
            <v>FPUS2</v>
          </cell>
          <cell r="E10">
            <v>3390117.81</v>
          </cell>
          <cell r="G10">
            <v>212872277.52552</v>
          </cell>
        </row>
        <row r="11">
          <cell r="B11" t="str">
            <v>FPUS2</v>
          </cell>
          <cell r="E11">
            <v>500000</v>
          </cell>
          <cell r="G11">
            <v>30930000</v>
          </cell>
        </row>
        <row r="12">
          <cell r="B12" t="str">
            <v>FPUS2</v>
          </cell>
          <cell r="E12">
            <v>500000</v>
          </cell>
          <cell r="G12">
            <v>30760000</v>
          </cell>
        </row>
        <row r="13">
          <cell r="B13" t="str">
            <v>FPUS2</v>
          </cell>
          <cell r="E13">
            <v>500000</v>
          </cell>
          <cell r="G13">
            <v>30870000</v>
          </cell>
        </row>
        <row r="14">
          <cell r="B14" t="str">
            <v>FPUS2</v>
          </cell>
          <cell r="E14">
            <v>500000</v>
          </cell>
          <cell r="G14">
            <v>30980000</v>
          </cell>
        </row>
        <row r="15">
          <cell r="B15" t="str">
            <v>FPUS2</v>
          </cell>
          <cell r="E15">
            <v>416458.44</v>
          </cell>
          <cell r="G15">
            <v>25670498.241599999</v>
          </cell>
        </row>
        <row r="16">
          <cell r="B16" t="str">
            <v>FPUS2</v>
          </cell>
          <cell r="E16">
            <v>1000000</v>
          </cell>
          <cell r="G16">
            <v>61780000</v>
          </cell>
        </row>
        <row r="17">
          <cell r="B17" t="str">
            <v>FPUS2</v>
          </cell>
          <cell r="E17">
            <v>200000</v>
          </cell>
          <cell r="G17">
            <v>12360000</v>
          </cell>
        </row>
        <row r="18">
          <cell r="B18" t="str">
            <v>FPUS2</v>
          </cell>
          <cell r="E18">
            <v>821355.24</v>
          </cell>
          <cell r="G18">
            <v>50611909.888799995</v>
          </cell>
        </row>
        <row r="19">
          <cell r="B19" t="str">
            <v>FPUS2</v>
          </cell>
          <cell r="E19">
            <v>1101496.8500000001</v>
          </cell>
          <cell r="G19">
            <v>69002300.851022005</v>
          </cell>
        </row>
        <row r="20">
          <cell r="B20" t="str">
            <v>FPUS2</v>
          </cell>
          <cell r="E20">
            <v>7628.04</v>
          </cell>
          <cell r="G20">
            <v>452190.21120000002</v>
          </cell>
        </row>
        <row r="21">
          <cell r="B21" t="str">
            <v>FPUS2</v>
          </cell>
          <cell r="E21">
            <v>37050</v>
          </cell>
          <cell r="G21">
            <v>2216701.5</v>
          </cell>
        </row>
        <row r="22">
          <cell r="B22" t="str">
            <v>FPUS2</v>
          </cell>
          <cell r="E22">
            <v>17306.25</v>
          </cell>
          <cell r="G22">
            <v>1033875.375</v>
          </cell>
        </row>
        <row r="23">
          <cell r="B23" t="str">
            <v>FPUS2</v>
          </cell>
          <cell r="E23">
            <v>33442.5</v>
          </cell>
          <cell r="G23">
            <v>2003205.75</v>
          </cell>
        </row>
        <row r="24">
          <cell r="B24" t="str">
            <v>FPUS2</v>
          </cell>
          <cell r="E24">
            <v>33442.5</v>
          </cell>
          <cell r="G24">
            <v>2003205.75</v>
          </cell>
        </row>
        <row r="25">
          <cell r="B25" t="str">
            <v>FPUS2</v>
          </cell>
          <cell r="E25">
            <v>33442.5</v>
          </cell>
          <cell r="G25">
            <v>2003205.75</v>
          </cell>
        </row>
        <row r="26">
          <cell r="B26" t="str">
            <v>FPUS2</v>
          </cell>
          <cell r="E26">
            <v>33442.5</v>
          </cell>
          <cell r="G26">
            <v>2003205.75</v>
          </cell>
        </row>
        <row r="27">
          <cell r="B27" t="str">
            <v>FPUS2</v>
          </cell>
          <cell r="E27">
            <v>33442.5</v>
          </cell>
          <cell r="G27">
            <v>2003205.75</v>
          </cell>
        </row>
        <row r="28">
          <cell r="B28" t="str">
            <v>FPUS2</v>
          </cell>
          <cell r="E28">
            <v>33442.5</v>
          </cell>
          <cell r="G28">
            <v>2003205.75</v>
          </cell>
        </row>
        <row r="29">
          <cell r="B29" t="str">
            <v>FPUS2</v>
          </cell>
          <cell r="E29">
            <v>55239.46</v>
          </cell>
          <cell r="G29">
            <v>3304424.4972000001</v>
          </cell>
        </row>
        <row r="30">
          <cell r="B30" t="str">
            <v>FPUS2</v>
          </cell>
          <cell r="E30">
            <v>42648.01</v>
          </cell>
          <cell r="G30">
            <v>2558880.6</v>
          </cell>
        </row>
        <row r="31">
          <cell r="B31" t="str">
            <v>FPUS2</v>
          </cell>
          <cell r="E31">
            <v>117000</v>
          </cell>
          <cell r="G31">
            <v>7003620</v>
          </cell>
        </row>
        <row r="32">
          <cell r="B32" t="str">
            <v>FPUS2</v>
          </cell>
          <cell r="E32">
            <v>49562.6</v>
          </cell>
          <cell r="G32">
            <v>2961860.9759999998</v>
          </cell>
        </row>
        <row r="33">
          <cell r="B33" t="str">
            <v>FPUS2</v>
          </cell>
          <cell r="E33">
            <v>23292.38</v>
          </cell>
          <cell r="G33">
            <v>1391952.6288000001</v>
          </cell>
        </row>
        <row r="34">
          <cell r="B34" t="str">
            <v>FPUS2</v>
          </cell>
          <cell r="E34">
            <v>32055.66</v>
          </cell>
          <cell r="G34">
            <v>1922698.4867999998</v>
          </cell>
        </row>
        <row r="35">
          <cell r="B35" t="str">
            <v>FPUS2</v>
          </cell>
          <cell r="E35">
            <v>18660.400000000001</v>
          </cell>
          <cell r="G35">
            <v>1115145.504</v>
          </cell>
        </row>
        <row r="36">
          <cell r="B36" t="str">
            <v>FPUS2</v>
          </cell>
          <cell r="E36">
            <v>14067</v>
          </cell>
          <cell r="G36">
            <v>833891.76</v>
          </cell>
        </row>
        <row r="37">
          <cell r="B37" t="str">
            <v>FPUS2</v>
          </cell>
          <cell r="E37">
            <v>138038.75</v>
          </cell>
          <cell r="G37">
            <v>8249195.7000000002</v>
          </cell>
        </row>
        <row r="38">
          <cell r="B38" t="str">
            <v>FPUS2</v>
          </cell>
          <cell r="E38">
            <v>28762.5</v>
          </cell>
          <cell r="G38">
            <v>1717121.25</v>
          </cell>
        </row>
        <row r="39">
          <cell r="B39" t="str">
            <v>FPUS2</v>
          </cell>
          <cell r="E39">
            <v>46312.5</v>
          </cell>
          <cell r="G39">
            <v>2759298.75</v>
          </cell>
        </row>
        <row r="40">
          <cell r="B40" t="str">
            <v>FPUS2</v>
          </cell>
          <cell r="E40">
            <v>34612.5</v>
          </cell>
          <cell r="G40">
            <v>2065674</v>
          </cell>
        </row>
        <row r="41">
          <cell r="B41" t="str">
            <v>FPUS2</v>
          </cell>
          <cell r="E41">
            <v>33920.25</v>
          </cell>
          <cell r="G41">
            <v>2024360.52</v>
          </cell>
        </row>
        <row r="42">
          <cell r="B42" t="str">
            <v>FPUS2</v>
          </cell>
          <cell r="E42">
            <v>33920.25</v>
          </cell>
          <cell r="G42">
            <v>2024360.52</v>
          </cell>
        </row>
        <row r="43">
          <cell r="B43" t="str">
            <v>FPUS2</v>
          </cell>
          <cell r="E43">
            <v>73125</v>
          </cell>
          <cell r="G43">
            <v>4353862.5</v>
          </cell>
        </row>
        <row r="44">
          <cell r="B44" t="str">
            <v>FPUS2</v>
          </cell>
          <cell r="E44">
            <v>29737.5</v>
          </cell>
          <cell r="G44">
            <v>1774734</v>
          </cell>
        </row>
        <row r="45">
          <cell r="B45" t="str">
            <v>FPUS2</v>
          </cell>
          <cell r="E45">
            <v>86287.5</v>
          </cell>
          <cell r="G45">
            <v>5153952.375</v>
          </cell>
        </row>
        <row r="46">
          <cell r="B46" t="str">
            <v>FPUS2</v>
          </cell>
          <cell r="E46">
            <v>45994.32</v>
          </cell>
          <cell r="G46">
            <v>2732062.608</v>
          </cell>
        </row>
        <row r="47">
          <cell r="B47" t="str">
            <v>FPUS2</v>
          </cell>
          <cell r="E47">
            <v>19070.25</v>
          </cell>
          <cell r="G47">
            <v>1147075.5374999999</v>
          </cell>
        </row>
        <row r="48">
          <cell r="B48" t="str">
            <v>FPUS2</v>
          </cell>
          <cell r="E48">
            <v>31687.5</v>
          </cell>
          <cell r="G48">
            <v>1898081.25</v>
          </cell>
        </row>
        <row r="49">
          <cell r="B49" t="str">
            <v>FPUS2</v>
          </cell>
          <cell r="E49">
            <v>33920.25</v>
          </cell>
          <cell r="G49">
            <v>2031822.9749999999</v>
          </cell>
        </row>
        <row r="50">
          <cell r="B50" t="str">
            <v>FPUS2</v>
          </cell>
          <cell r="E50">
            <v>32428.62</v>
          </cell>
          <cell r="G50">
            <v>1947662.9172</v>
          </cell>
        </row>
        <row r="51">
          <cell r="B51" t="str">
            <v>FPUS2</v>
          </cell>
          <cell r="E51">
            <v>36273.15</v>
          </cell>
          <cell r="G51">
            <v>2178565.389</v>
          </cell>
        </row>
        <row r="52">
          <cell r="B52" t="str">
            <v>FPUS2</v>
          </cell>
          <cell r="E52">
            <v>37012</v>
          </cell>
          <cell r="G52">
            <v>2222940.7200000002</v>
          </cell>
        </row>
        <row r="53">
          <cell r="B53" t="str">
            <v>FPUS2</v>
          </cell>
          <cell r="E53">
            <v>35452.629999999997</v>
          </cell>
          <cell r="G53">
            <v>2120776.3265999998</v>
          </cell>
        </row>
        <row r="54">
          <cell r="B54" t="str">
            <v>FPUS2</v>
          </cell>
          <cell r="E54">
            <v>10359.120000000001</v>
          </cell>
          <cell r="G54">
            <v>619682.5584000001</v>
          </cell>
        </row>
        <row r="55">
          <cell r="B55" t="str">
            <v>FPUS2</v>
          </cell>
          <cell r="E55">
            <v>12507.77</v>
          </cell>
          <cell r="G55">
            <v>748214.8014</v>
          </cell>
        </row>
        <row r="56">
          <cell r="B56" t="str">
            <v>FPUS2</v>
          </cell>
          <cell r="E56">
            <v>75927.7</v>
          </cell>
          <cell r="G56">
            <v>4541995.0139999995</v>
          </cell>
        </row>
        <row r="57">
          <cell r="B57" t="str">
            <v>FPUS2</v>
          </cell>
          <cell r="E57">
            <v>31278.75</v>
          </cell>
          <cell r="G57">
            <v>1871094.825</v>
          </cell>
        </row>
        <row r="58">
          <cell r="B58" t="str">
            <v>FPUS2</v>
          </cell>
          <cell r="E58">
            <v>63217</v>
          </cell>
          <cell r="G58">
            <v>3751928.95</v>
          </cell>
        </row>
        <row r="59">
          <cell r="B59" t="str">
            <v>FPUS2</v>
          </cell>
          <cell r="E59">
            <v>33920.25</v>
          </cell>
          <cell r="G59">
            <v>2034536.595</v>
          </cell>
        </row>
        <row r="60">
          <cell r="B60" t="str">
            <v>FPUS2</v>
          </cell>
          <cell r="E60">
            <v>38565.07</v>
          </cell>
          <cell r="G60">
            <v>2284209.0960999997</v>
          </cell>
        </row>
        <row r="61">
          <cell r="B61" t="str">
            <v>FPUS2</v>
          </cell>
          <cell r="E61">
            <v>77483.95</v>
          </cell>
          <cell r="G61">
            <v>4589374.3584999992</v>
          </cell>
        </row>
        <row r="62">
          <cell r="B62" t="str">
            <v>FPUS2</v>
          </cell>
          <cell r="E62">
            <v>56125.88</v>
          </cell>
          <cell r="G62">
            <v>3343979.9304</v>
          </cell>
        </row>
        <row r="63">
          <cell r="B63" t="str">
            <v>FPUS2</v>
          </cell>
          <cell r="E63">
            <v>56145</v>
          </cell>
          <cell r="G63">
            <v>3345119.1</v>
          </cell>
        </row>
        <row r="64">
          <cell r="B64" t="str">
            <v>FPUS2</v>
          </cell>
          <cell r="E64">
            <v>51700</v>
          </cell>
          <cell r="G64">
            <v>3080286</v>
          </cell>
        </row>
        <row r="65">
          <cell r="B65" t="str">
            <v>FPUS2</v>
          </cell>
          <cell r="E65">
            <v>57200</v>
          </cell>
          <cell r="G65">
            <v>3413696</v>
          </cell>
        </row>
        <row r="66">
          <cell r="B66" t="str">
            <v>FPUS1</v>
          </cell>
          <cell r="E66">
            <v>32782.400000000001</v>
          </cell>
          <cell r="G66">
            <v>1981368.2560000001</v>
          </cell>
        </row>
        <row r="67">
          <cell r="B67" t="str">
            <v>FPUS2</v>
          </cell>
          <cell r="E67">
            <v>38400</v>
          </cell>
          <cell r="G67">
            <v>2294784</v>
          </cell>
        </row>
        <row r="68">
          <cell r="B68" t="str">
            <v>FPUS2</v>
          </cell>
          <cell r="E68">
            <v>42500</v>
          </cell>
          <cell r="G68">
            <v>2539800</v>
          </cell>
        </row>
        <row r="69">
          <cell r="B69" t="str">
            <v>FPUS2</v>
          </cell>
          <cell r="E69">
            <v>49896</v>
          </cell>
          <cell r="G69">
            <v>2976296.4</v>
          </cell>
        </row>
        <row r="70">
          <cell r="B70" t="str">
            <v>FPUS2</v>
          </cell>
          <cell r="E70">
            <v>54600</v>
          </cell>
          <cell r="G70">
            <v>3256890</v>
          </cell>
        </row>
        <row r="71">
          <cell r="B71" t="str">
            <v>FPUS2</v>
          </cell>
          <cell r="E71">
            <v>100961.26</v>
          </cell>
          <cell r="G71">
            <v>6028396.8345999997</v>
          </cell>
        </row>
        <row r="72">
          <cell r="B72" t="str">
            <v>FPUS2</v>
          </cell>
          <cell r="E72">
            <v>98962.03</v>
          </cell>
          <cell r="G72">
            <v>5909022.8113000002</v>
          </cell>
        </row>
        <row r="73">
          <cell r="B73" t="str">
            <v>FSUS2</v>
          </cell>
          <cell r="E73">
            <v>1266288</v>
          </cell>
          <cell r="G73">
            <v>79003708.320000008</v>
          </cell>
        </row>
        <row r="74">
          <cell r="B74" t="str">
            <v>FSUS2</v>
          </cell>
          <cell r="E74">
            <v>1126000</v>
          </cell>
          <cell r="G74">
            <v>70014680</v>
          </cell>
        </row>
        <row r="75">
          <cell r="B75" t="str">
            <v>FSUS2</v>
          </cell>
          <cell r="E75">
            <v>485452</v>
          </cell>
          <cell r="G75">
            <v>30204823.439999998</v>
          </cell>
        </row>
        <row r="76">
          <cell r="B76" t="str">
            <v>FSUS2</v>
          </cell>
          <cell r="E76">
            <v>25799794</v>
          </cell>
          <cell r="G76">
            <v>1624355030.24</v>
          </cell>
        </row>
        <row r="77">
          <cell r="B77" t="str">
            <v>FSUS2</v>
          </cell>
          <cell r="E77">
            <v>5000000</v>
          </cell>
          <cell r="G77">
            <v>315000000</v>
          </cell>
        </row>
        <row r="78">
          <cell r="B78" t="str">
            <v>FPUS2</v>
          </cell>
          <cell r="E78">
            <v>500</v>
          </cell>
          <cell r="G78">
            <v>30178.75</v>
          </cell>
        </row>
        <row r="79">
          <cell r="B79" t="str">
            <v>FPUS2</v>
          </cell>
          <cell r="E79">
            <v>250</v>
          </cell>
          <cell r="G79">
            <v>15084.4</v>
          </cell>
        </row>
        <row r="80">
          <cell r="B80" t="str">
            <v>FPUS2</v>
          </cell>
          <cell r="E80">
            <v>450</v>
          </cell>
          <cell r="G80">
            <v>27160.875</v>
          </cell>
        </row>
        <row r="81">
          <cell r="B81" t="str">
            <v>FPUS2</v>
          </cell>
          <cell r="E81">
            <v>500</v>
          </cell>
          <cell r="G81">
            <v>30218.65</v>
          </cell>
        </row>
        <row r="82">
          <cell r="B82" t="str">
            <v>FPUS2</v>
          </cell>
          <cell r="E82">
            <v>300</v>
          </cell>
          <cell r="G82">
            <v>18101.28</v>
          </cell>
        </row>
        <row r="83">
          <cell r="B83" t="str">
            <v>FPUS2</v>
          </cell>
          <cell r="E83">
            <v>400</v>
          </cell>
          <cell r="G83">
            <v>24174.920000000002</v>
          </cell>
        </row>
        <row r="84">
          <cell r="B84" t="str">
            <v>FPUS2</v>
          </cell>
          <cell r="E84">
            <v>300</v>
          </cell>
          <cell r="G84">
            <v>18101.28</v>
          </cell>
        </row>
        <row r="85">
          <cell r="B85" t="str">
            <v>FPUS2</v>
          </cell>
          <cell r="E85">
            <v>200</v>
          </cell>
          <cell r="G85">
            <v>12047.56</v>
          </cell>
        </row>
        <row r="86">
          <cell r="B86" t="str">
            <v>FPUS2</v>
          </cell>
          <cell r="E86">
            <v>500</v>
          </cell>
          <cell r="G86">
            <v>30178.75</v>
          </cell>
        </row>
        <row r="87">
          <cell r="B87" t="str">
            <v>FPUS2</v>
          </cell>
          <cell r="E87">
            <v>450</v>
          </cell>
          <cell r="G87">
            <v>27196.785</v>
          </cell>
        </row>
        <row r="88">
          <cell r="B88" t="str">
            <v>FPUS2</v>
          </cell>
          <cell r="E88">
            <v>400</v>
          </cell>
          <cell r="G88">
            <v>24174.920000000002</v>
          </cell>
        </row>
        <row r="89">
          <cell r="B89" t="str">
            <v>FPUS2</v>
          </cell>
          <cell r="E89">
            <v>500</v>
          </cell>
          <cell r="G89">
            <v>30218.65</v>
          </cell>
        </row>
        <row r="90">
          <cell r="B90" t="str">
            <v>FPUS2</v>
          </cell>
          <cell r="E90">
            <v>5137</v>
          </cell>
          <cell r="G90">
            <v>303305.43210000003</v>
          </cell>
        </row>
        <row r="91">
          <cell r="B91" t="str">
            <v>FPUS2</v>
          </cell>
          <cell r="E91">
            <v>2800</v>
          </cell>
          <cell r="G91">
            <v>165321.24000000002</v>
          </cell>
        </row>
        <row r="92">
          <cell r="B92" t="str">
            <v>FSSF2</v>
          </cell>
          <cell r="E92">
            <v>88000</v>
          </cell>
          <cell r="G92">
            <v>4752000</v>
          </cell>
        </row>
        <row r="93">
          <cell r="B93" t="str">
            <v>FSUS2</v>
          </cell>
          <cell r="E93">
            <v>199000</v>
          </cell>
          <cell r="G93">
            <v>12596700</v>
          </cell>
        </row>
        <row r="94">
          <cell r="B94" t="str">
            <v>FPEU2</v>
          </cell>
          <cell r="E94">
            <v>275896.5</v>
          </cell>
          <cell r="G94">
            <v>22714558.844999999</v>
          </cell>
        </row>
        <row r="95">
          <cell r="B95" t="str">
            <v>FPEU2</v>
          </cell>
          <cell r="E95">
            <v>17600</v>
          </cell>
          <cell r="G95">
            <v>1400080</v>
          </cell>
        </row>
        <row r="96">
          <cell r="B96" t="str">
            <v>FPEU2</v>
          </cell>
          <cell r="E96">
            <v>11174</v>
          </cell>
          <cell r="G96">
            <v>900278.00600000005</v>
          </cell>
        </row>
        <row r="97">
          <cell r="B97" t="str">
            <v>FPEU2</v>
          </cell>
          <cell r="E97">
            <v>20280</v>
          </cell>
          <cell r="G97">
            <v>1638218.4</v>
          </cell>
        </row>
        <row r="98">
          <cell r="B98" t="str">
            <v>FPEU2</v>
          </cell>
          <cell r="E98">
            <v>22460</v>
          </cell>
          <cell r="G98">
            <v>1794554.0000000002</v>
          </cell>
        </row>
        <row r="99">
          <cell r="B99" t="str">
            <v>FPEU2</v>
          </cell>
          <cell r="E99">
            <v>12600</v>
          </cell>
          <cell r="G99">
            <v>1011780</v>
          </cell>
        </row>
        <row r="100">
          <cell r="B100" t="str">
            <v>FPEU2</v>
          </cell>
          <cell r="E100">
            <v>15352.5</v>
          </cell>
          <cell r="G100">
            <v>1242017.25</v>
          </cell>
        </row>
        <row r="101">
          <cell r="B101" t="str">
            <v>FPEU2</v>
          </cell>
          <cell r="E101">
            <v>20430</v>
          </cell>
          <cell r="G101">
            <v>1651765.5</v>
          </cell>
        </row>
        <row r="102">
          <cell r="B102" t="str">
            <v>FPEU2</v>
          </cell>
          <cell r="E102">
            <v>10269</v>
          </cell>
          <cell r="G102">
            <v>818952.75</v>
          </cell>
        </row>
        <row r="103">
          <cell r="B103" t="str">
            <v>FPEU2</v>
          </cell>
          <cell r="E103">
            <v>11477</v>
          </cell>
          <cell r="G103">
            <v>907830.7</v>
          </cell>
        </row>
        <row r="104">
          <cell r="B104" t="str">
            <v>FPEU2</v>
          </cell>
          <cell r="E104">
            <v>7321</v>
          </cell>
          <cell r="G104">
            <v>581537.77820000006</v>
          </cell>
        </row>
        <row r="105">
          <cell r="B105" t="str">
            <v>FPEU2</v>
          </cell>
          <cell r="E105">
            <v>7321</v>
          </cell>
          <cell r="G105">
            <v>578082.99829999998</v>
          </cell>
        </row>
        <row r="106">
          <cell r="B106" t="str">
            <v>FPEU2</v>
          </cell>
          <cell r="E106">
            <v>3250</v>
          </cell>
          <cell r="G106">
            <v>256685</v>
          </cell>
        </row>
        <row r="107">
          <cell r="B107" t="str">
            <v>FPEU2</v>
          </cell>
          <cell r="E107">
            <v>3250</v>
          </cell>
          <cell r="G107">
            <v>258219</v>
          </cell>
        </row>
        <row r="108">
          <cell r="B108" t="str">
            <v>FPUK2</v>
          </cell>
          <cell r="E108">
            <v>25400</v>
          </cell>
          <cell r="G108">
            <v>2994660</v>
          </cell>
        </row>
        <row r="109">
          <cell r="B109" t="str">
            <v>FPUK2</v>
          </cell>
          <cell r="E109">
            <v>8900</v>
          </cell>
          <cell r="G109">
            <v>1042319.94</v>
          </cell>
        </row>
        <row r="110">
          <cell r="B110" t="str">
            <v>FPUK2</v>
          </cell>
          <cell r="E110">
            <v>10168</v>
          </cell>
          <cell r="G110">
            <v>1182538.3999999999</v>
          </cell>
        </row>
        <row r="111">
          <cell r="B111" t="str">
            <v>FPUK2</v>
          </cell>
          <cell r="E111">
            <v>19908.75</v>
          </cell>
          <cell r="G111">
            <v>2393031.75</v>
          </cell>
        </row>
        <row r="112">
          <cell r="B112" t="str">
            <v>FPUS2</v>
          </cell>
          <cell r="E112">
            <v>320000</v>
          </cell>
          <cell r="G112">
            <v>19113600</v>
          </cell>
        </row>
        <row r="113">
          <cell r="B113" t="str">
            <v>FPUS2</v>
          </cell>
          <cell r="E113">
            <v>4955</v>
          </cell>
          <cell r="G113">
            <v>295086.10599999997</v>
          </cell>
        </row>
        <row r="114">
          <cell r="B114" t="str">
            <v>FPUS2</v>
          </cell>
          <cell r="E114">
            <v>13550</v>
          </cell>
          <cell r="G114">
            <v>806014.97499999998</v>
          </cell>
        </row>
        <row r="115">
          <cell r="B115" t="str">
            <v>FPUS2</v>
          </cell>
          <cell r="E115">
            <v>6467.5</v>
          </cell>
          <cell r="G115">
            <v>384208.30499999999</v>
          </cell>
        </row>
        <row r="116">
          <cell r="B116" t="str">
            <v>FPUS2</v>
          </cell>
          <cell r="E116">
            <v>29921.5</v>
          </cell>
          <cell r="G116">
            <v>1795290</v>
          </cell>
        </row>
        <row r="117">
          <cell r="B117" t="str">
            <v>FPUS2</v>
          </cell>
          <cell r="E117">
            <v>67075</v>
          </cell>
          <cell r="G117">
            <v>4032549</v>
          </cell>
        </row>
        <row r="118">
          <cell r="B118" t="str">
            <v>FPUS2</v>
          </cell>
          <cell r="E118">
            <v>17125</v>
          </cell>
          <cell r="G118">
            <v>1033281.4</v>
          </cell>
        </row>
        <row r="119">
          <cell r="B119" t="str">
            <v>FPUS2</v>
          </cell>
          <cell r="E119">
            <v>11250</v>
          </cell>
          <cell r="G119">
            <v>678798</v>
          </cell>
        </row>
        <row r="120">
          <cell r="B120" t="str">
            <v>FPUS2</v>
          </cell>
          <cell r="E120">
            <v>15100</v>
          </cell>
          <cell r="G120">
            <v>908838.8</v>
          </cell>
        </row>
        <row r="121">
          <cell r="B121" t="str">
            <v>FPEU2</v>
          </cell>
          <cell r="E121">
            <v>50000</v>
          </cell>
          <cell r="G121">
            <v>4095000.0000000005</v>
          </cell>
        </row>
        <row r="122">
          <cell r="B122" t="str">
            <v>FPEU2</v>
          </cell>
          <cell r="E122">
            <v>50000</v>
          </cell>
          <cell r="G122">
            <v>4117499.9999999995</v>
          </cell>
        </row>
        <row r="123">
          <cell r="B123" t="str">
            <v>FPEU2</v>
          </cell>
          <cell r="E123">
            <v>29601.32</v>
          </cell>
          <cell r="G123">
            <v>2320743.4880000004</v>
          </cell>
        </row>
        <row r="124">
          <cell r="B124" t="str">
            <v>FPEU2</v>
          </cell>
          <cell r="E124">
            <v>24381.4</v>
          </cell>
          <cell r="G124">
            <v>1935883.1600000001</v>
          </cell>
        </row>
        <row r="125">
          <cell r="B125" t="str">
            <v>FPEU2</v>
          </cell>
          <cell r="E125">
            <v>49631.839999999997</v>
          </cell>
          <cell r="G125">
            <v>3940768.0959999999</v>
          </cell>
        </row>
        <row r="126">
          <cell r="B126" t="str">
            <v>FPEU2</v>
          </cell>
          <cell r="E126">
            <v>6440</v>
          </cell>
          <cell r="G126">
            <v>511849.91200000001</v>
          </cell>
        </row>
        <row r="127">
          <cell r="B127" t="str">
            <v>FPEU2</v>
          </cell>
          <cell r="E127">
            <v>25532.799999999999</v>
          </cell>
          <cell r="G127">
            <v>2034964.16</v>
          </cell>
        </row>
        <row r="128">
          <cell r="B128" t="str">
            <v>FPEU2</v>
          </cell>
          <cell r="E128">
            <v>28582.03</v>
          </cell>
          <cell r="G128">
            <v>2301139.2352999998</v>
          </cell>
        </row>
        <row r="129">
          <cell r="B129" t="str">
            <v>FPEU2</v>
          </cell>
          <cell r="E129">
            <v>14354.59</v>
          </cell>
          <cell r="G129">
            <v>1162721.79</v>
          </cell>
        </row>
        <row r="130">
          <cell r="B130" t="str">
            <v>FPEU2</v>
          </cell>
          <cell r="E130">
            <v>14310</v>
          </cell>
          <cell r="G130">
            <v>1153386</v>
          </cell>
        </row>
        <row r="131">
          <cell r="B131" t="str">
            <v>FPEU2</v>
          </cell>
          <cell r="E131">
            <v>13820.94</v>
          </cell>
          <cell r="G131">
            <v>1113967.764</v>
          </cell>
        </row>
        <row r="132">
          <cell r="B132" t="str">
            <v>FPEU2</v>
          </cell>
          <cell r="E132">
            <v>15006.12</v>
          </cell>
          <cell r="G132">
            <v>1216996.3319999999</v>
          </cell>
        </row>
        <row r="133">
          <cell r="B133" t="str">
            <v>FPEU2</v>
          </cell>
          <cell r="E133">
            <v>13505.28</v>
          </cell>
          <cell r="G133">
            <v>1087630.167936</v>
          </cell>
        </row>
        <row r="134">
          <cell r="B134" t="str">
            <v>FPEU2</v>
          </cell>
          <cell r="E134">
            <v>40136.46</v>
          </cell>
          <cell r="G134">
            <v>3217739.9981999998</v>
          </cell>
        </row>
        <row r="135">
          <cell r="B135" t="str">
            <v>FPEU2</v>
          </cell>
          <cell r="E135">
            <v>14657.35</v>
          </cell>
          <cell r="G135">
            <v>1182848.145</v>
          </cell>
        </row>
        <row r="136">
          <cell r="B136" t="str">
            <v>FPEU2</v>
          </cell>
          <cell r="E136">
            <v>27316.58</v>
          </cell>
          <cell r="G136">
            <v>2196253.0320000001</v>
          </cell>
        </row>
        <row r="137">
          <cell r="B137" t="str">
            <v>FPEU2</v>
          </cell>
          <cell r="E137">
            <v>12258.75</v>
          </cell>
          <cell r="G137">
            <v>990507</v>
          </cell>
        </row>
        <row r="138">
          <cell r="B138" t="str">
            <v>FPEU2</v>
          </cell>
          <cell r="E138">
            <v>74527.28</v>
          </cell>
          <cell r="G138">
            <v>5990502.7663999991</v>
          </cell>
        </row>
        <row r="139">
          <cell r="B139" t="str">
            <v>FPEU2</v>
          </cell>
          <cell r="E139">
            <v>14687.09</v>
          </cell>
          <cell r="G139">
            <v>1174967.2</v>
          </cell>
        </row>
        <row r="140">
          <cell r="B140" t="str">
            <v>FPEU2</v>
          </cell>
          <cell r="E140">
            <v>25732.73</v>
          </cell>
          <cell r="G140">
            <v>2063764.946</v>
          </cell>
        </row>
        <row r="141">
          <cell r="B141" t="str">
            <v>FPEU2</v>
          </cell>
          <cell r="E141">
            <v>75447.44</v>
          </cell>
          <cell r="G141">
            <v>6088608.4080000008</v>
          </cell>
        </row>
        <row r="142">
          <cell r="B142" t="str">
            <v>FPEU2</v>
          </cell>
          <cell r="E142">
            <v>15393.92</v>
          </cell>
          <cell r="G142">
            <v>1219198.4640000002</v>
          </cell>
        </row>
        <row r="143">
          <cell r="B143" t="str">
            <v>FPEU2</v>
          </cell>
          <cell r="E143">
            <v>13209.62</v>
          </cell>
          <cell r="G143">
            <v>1052121.134722</v>
          </cell>
        </row>
        <row r="144">
          <cell r="B144" t="str">
            <v>FPEU2</v>
          </cell>
          <cell r="E144">
            <v>13530</v>
          </cell>
          <cell r="G144">
            <v>1074958.5</v>
          </cell>
        </row>
        <row r="145">
          <cell r="B145" t="str">
            <v>FPEU2</v>
          </cell>
          <cell r="E145">
            <v>24734.98</v>
          </cell>
          <cell r="G145">
            <v>1983745.3959999999</v>
          </cell>
        </row>
        <row r="146">
          <cell r="B146" t="str">
            <v>FPEU2</v>
          </cell>
          <cell r="E146">
            <v>25209.26</v>
          </cell>
          <cell r="G146">
            <v>2021782.652</v>
          </cell>
        </row>
        <row r="147">
          <cell r="B147" t="str">
            <v>FPEU2</v>
          </cell>
          <cell r="E147">
            <v>100000</v>
          </cell>
          <cell r="G147">
            <v>8425000</v>
          </cell>
        </row>
        <row r="148">
          <cell r="B148" t="str">
            <v>FSEU2</v>
          </cell>
          <cell r="E148">
            <v>116200</v>
          </cell>
          <cell r="G148">
            <v>9528400</v>
          </cell>
        </row>
        <row r="149">
          <cell r="B149" t="str">
            <v>FPUK2</v>
          </cell>
          <cell r="E149">
            <v>50000</v>
          </cell>
          <cell r="G149">
            <v>6254000</v>
          </cell>
        </row>
        <row r="150">
          <cell r="B150" t="str">
            <v>FPUK2</v>
          </cell>
          <cell r="E150">
            <v>9001.44</v>
          </cell>
          <cell r="G150">
            <v>1064870.352</v>
          </cell>
        </row>
        <row r="151">
          <cell r="B151" t="str">
            <v>FPUK2</v>
          </cell>
          <cell r="E151">
            <v>1015.74</v>
          </cell>
          <cell r="G151">
            <v>119680.276518</v>
          </cell>
        </row>
        <row r="152">
          <cell r="B152" t="str">
            <v>FPUK2</v>
          </cell>
          <cell r="E152">
            <v>334.71</v>
          </cell>
          <cell r="G152">
            <v>39437.440046999996</v>
          </cell>
        </row>
        <row r="153">
          <cell r="B153" t="str">
            <v>FPUK2</v>
          </cell>
          <cell r="E153">
            <v>12282.56</v>
          </cell>
          <cell r="G153">
            <v>1456456.1387519999</v>
          </cell>
        </row>
        <row r="154">
          <cell r="B154" t="str">
            <v>FPUK2</v>
          </cell>
          <cell r="E154">
            <v>8432.5400000000009</v>
          </cell>
          <cell r="G154">
            <v>999039.27372200007</v>
          </cell>
        </row>
        <row r="155">
          <cell r="B155" t="str">
            <v>FPUK2</v>
          </cell>
          <cell r="E155">
            <v>12446.64</v>
          </cell>
          <cell r="G155">
            <v>1463724.8639999998</v>
          </cell>
        </row>
        <row r="156">
          <cell r="B156" t="str">
            <v>FPUK2</v>
          </cell>
          <cell r="E156">
            <v>16467.39</v>
          </cell>
          <cell r="G156">
            <v>1940681.9114999999</v>
          </cell>
        </row>
        <row r="157">
          <cell r="B157" t="str">
            <v>FPUK2</v>
          </cell>
          <cell r="E157">
            <v>8154.89</v>
          </cell>
          <cell r="G157">
            <v>971905.49862300011</v>
          </cell>
        </row>
        <row r="158">
          <cell r="B158" t="str">
            <v>FPUS2</v>
          </cell>
          <cell r="E158">
            <v>125000</v>
          </cell>
          <cell r="G158">
            <v>7746250</v>
          </cell>
        </row>
        <row r="159">
          <cell r="B159" t="str">
            <v>FPUS2</v>
          </cell>
          <cell r="E159">
            <v>200000</v>
          </cell>
          <cell r="G159">
            <v>12414000</v>
          </cell>
        </row>
        <row r="160">
          <cell r="B160" t="str">
            <v>FPUS2</v>
          </cell>
          <cell r="E160">
            <v>200000</v>
          </cell>
          <cell r="G160">
            <v>12424000</v>
          </cell>
        </row>
        <row r="161">
          <cell r="B161" t="str">
            <v>FPUS2</v>
          </cell>
          <cell r="E161">
            <v>200000</v>
          </cell>
          <cell r="G161">
            <v>12444000</v>
          </cell>
        </row>
        <row r="162">
          <cell r="B162" t="str">
            <v>FPUS2</v>
          </cell>
          <cell r="E162">
            <v>200000</v>
          </cell>
          <cell r="G162">
            <v>12462000</v>
          </cell>
        </row>
        <row r="163">
          <cell r="B163" t="str">
            <v>FPUS2</v>
          </cell>
          <cell r="E163">
            <v>1500000</v>
          </cell>
          <cell r="G163">
            <v>93045000</v>
          </cell>
        </row>
        <row r="164">
          <cell r="B164" t="str">
            <v>FPUS2</v>
          </cell>
          <cell r="E164">
            <v>200000</v>
          </cell>
          <cell r="G164">
            <v>12478000</v>
          </cell>
        </row>
        <row r="165">
          <cell r="B165" t="str">
            <v>FPUS2</v>
          </cell>
          <cell r="E165">
            <v>200000</v>
          </cell>
          <cell r="G165">
            <v>12496000</v>
          </cell>
        </row>
        <row r="166">
          <cell r="B166" t="str">
            <v>FPUS2</v>
          </cell>
          <cell r="E166">
            <v>200000</v>
          </cell>
          <cell r="G166">
            <v>12514000</v>
          </cell>
        </row>
        <row r="167">
          <cell r="B167" t="str">
            <v>FPUS2</v>
          </cell>
          <cell r="E167">
            <v>200000</v>
          </cell>
          <cell r="G167">
            <v>12532000</v>
          </cell>
        </row>
        <row r="168">
          <cell r="B168" t="str">
            <v>FPUS2</v>
          </cell>
          <cell r="E168">
            <v>83250</v>
          </cell>
          <cell r="G168">
            <v>4871790</v>
          </cell>
        </row>
        <row r="169">
          <cell r="B169" t="str">
            <v>FPUS2</v>
          </cell>
          <cell r="E169">
            <v>63268.63</v>
          </cell>
          <cell r="G169">
            <v>3760054.6809</v>
          </cell>
        </row>
        <row r="170">
          <cell r="B170" t="str">
            <v>FPUS2</v>
          </cell>
          <cell r="E170">
            <v>33687.5</v>
          </cell>
          <cell r="G170">
            <v>2012154.375</v>
          </cell>
        </row>
        <row r="171">
          <cell r="B171" t="str">
            <v>FPUS2</v>
          </cell>
          <cell r="E171">
            <v>38500</v>
          </cell>
          <cell r="G171">
            <v>2299605</v>
          </cell>
        </row>
        <row r="172">
          <cell r="B172" t="str">
            <v>FPUS2</v>
          </cell>
          <cell r="E172">
            <v>29592.6</v>
          </cell>
          <cell r="G172">
            <v>1768749.702</v>
          </cell>
        </row>
        <row r="173">
          <cell r="B173" t="str">
            <v>FPUS2</v>
          </cell>
          <cell r="E173">
            <v>35026.33</v>
          </cell>
          <cell r="G173">
            <v>2093523.7441000002</v>
          </cell>
        </row>
        <row r="174">
          <cell r="B174" t="str">
            <v>FPUS2</v>
          </cell>
          <cell r="E174">
            <v>33202.400000000001</v>
          </cell>
          <cell r="G174">
            <v>1985171.496</v>
          </cell>
        </row>
        <row r="175">
          <cell r="B175" t="str">
            <v>FPUS2</v>
          </cell>
          <cell r="E175">
            <v>39616.5</v>
          </cell>
          <cell r="G175">
            <v>2368670.5350000001</v>
          </cell>
        </row>
        <row r="176">
          <cell r="B176" t="str">
            <v>FPUS2</v>
          </cell>
          <cell r="E176">
            <v>32000</v>
          </cell>
          <cell r="G176">
            <v>1912960</v>
          </cell>
        </row>
        <row r="177">
          <cell r="B177" t="str">
            <v>FPUS2</v>
          </cell>
          <cell r="E177">
            <v>40810</v>
          </cell>
          <cell r="G177">
            <v>2439213.7000000002</v>
          </cell>
        </row>
        <row r="178">
          <cell r="B178" t="str">
            <v>FPUS2</v>
          </cell>
          <cell r="E178">
            <v>34168.75</v>
          </cell>
          <cell r="G178">
            <v>2041582.8125</v>
          </cell>
        </row>
        <row r="179">
          <cell r="B179" t="str">
            <v>FPUS2</v>
          </cell>
          <cell r="E179">
            <v>32000</v>
          </cell>
          <cell r="G179">
            <v>1913280</v>
          </cell>
        </row>
        <row r="180">
          <cell r="B180" t="str">
            <v>FPUS2</v>
          </cell>
          <cell r="E180">
            <v>33202.400000000001</v>
          </cell>
          <cell r="G180">
            <v>1985171.496</v>
          </cell>
        </row>
        <row r="181">
          <cell r="B181" t="str">
            <v>FPUS2</v>
          </cell>
          <cell r="E181">
            <v>21120</v>
          </cell>
          <cell r="G181">
            <v>1262976</v>
          </cell>
        </row>
        <row r="182">
          <cell r="B182" t="str">
            <v>FPUS2</v>
          </cell>
          <cell r="E182">
            <v>55650</v>
          </cell>
          <cell r="G182">
            <v>3327870</v>
          </cell>
        </row>
        <row r="183">
          <cell r="B183" t="str">
            <v>FPUS2</v>
          </cell>
          <cell r="E183">
            <v>55650</v>
          </cell>
          <cell r="G183">
            <v>3327870</v>
          </cell>
        </row>
        <row r="184">
          <cell r="B184" t="str">
            <v>FPUS2</v>
          </cell>
          <cell r="E184">
            <v>40810</v>
          </cell>
          <cell r="G184">
            <v>2440846.1</v>
          </cell>
        </row>
        <row r="185">
          <cell r="B185" t="str">
            <v>FPUS2</v>
          </cell>
          <cell r="E185">
            <v>38500</v>
          </cell>
          <cell r="G185">
            <v>2301145</v>
          </cell>
        </row>
        <row r="186">
          <cell r="B186" t="str">
            <v>FPUS2</v>
          </cell>
          <cell r="E186">
            <v>68602.460000000006</v>
          </cell>
          <cell r="G186">
            <v>4095566.8620000007</v>
          </cell>
        </row>
        <row r="187">
          <cell r="B187" t="str">
            <v>FPUS2</v>
          </cell>
          <cell r="E187">
            <v>33687.5</v>
          </cell>
          <cell r="G187">
            <v>2004406.25</v>
          </cell>
        </row>
        <row r="188">
          <cell r="B188" t="str">
            <v>FPUS2</v>
          </cell>
          <cell r="E188">
            <v>34168.75</v>
          </cell>
          <cell r="G188">
            <v>2033040.625</v>
          </cell>
        </row>
        <row r="189">
          <cell r="B189" t="str">
            <v>FPUS2</v>
          </cell>
          <cell r="E189">
            <v>55650</v>
          </cell>
          <cell r="G189">
            <v>3325922.25</v>
          </cell>
        </row>
        <row r="190">
          <cell r="B190" t="str">
            <v>FPUS2</v>
          </cell>
          <cell r="E190">
            <v>55650</v>
          </cell>
          <cell r="G190">
            <v>3325922.25</v>
          </cell>
        </row>
        <row r="191">
          <cell r="B191" t="str">
            <v>FPUS2</v>
          </cell>
          <cell r="E191">
            <v>26400</v>
          </cell>
          <cell r="G191">
            <v>1577796</v>
          </cell>
        </row>
        <row r="192">
          <cell r="B192" t="str">
            <v>FPUS2</v>
          </cell>
          <cell r="E192">
            <v>37730</v>
          </cell>
          <cell r="G192">
            <v>2245689.6</v>
          </cell>
        </row>
        <row r="193">
          <cell r="B193" t="str">
            <v>FPUS2</v>
          </cell>
          <cell r="E193">
            <v>40660</v>
          </cell>
          <cell r="G193">
            <v>2407072</v>
          </cell>
        </row>
        <row r="194">
          <cell r="B194" t="str">
            <v>FPUS2</v>
          </cell>
          <cell r="E194">
            <v>34301.230000000003</v>
          </cell>
          <cell r="G194">
            <v>2030632.8160000003</v>
          </cell>
        </row>
        <row r="195">
          <cell r="B195" t="str">
            <v>FPUS2</v>
          </cell>
          <cell r="E195">
            <v>68428.800000000003</v>
          </cell>
          <cell r="G195">
            <v>4064670.72</v>
          </cell>
        </row>
        <row r="196">
          <cell r="B196" t="str">
            <v>FPUS2</v>
          </cell>
          <cell r="E196">
            <v>40425</v>
          </cell>
          <cell r="G196">
            <v>2415393.75</v>
          </cell>
        </row>
        <row r="197">
          <cell r="B197" t="str">
            <v>FPUS2</v>
          </cell>
          <cell r="E197">
            <v>67699.199999999997</v>
          </cell>
          <cell r="G197">
            <v>4013208.5759999999</v>
          </cell>
        </row>
        <row r="198">
          <cell r="B198" t="str">
            <v>FPUS2</v>
          </cell>
          <cell r="E198">
            <v>23362.25</v>
          </cell>
          <cell r="G198">
            <v>1384914.18</v>
          </cell>
        </row>
        <row r="199">
          <cell r="B199" t="str">
            <v>FPUS2</v>
          </cell>
          <cell r="E199">
            <v>34072.5</v>
          </cell>
          <cell r="G199">
            <v>2034128.25</v>
          </cell>
        </row>
        <row r="200">
          <cell r="B200" t="str">
            <v>FPUS2</v>
          </cell>
          <cell r="E200">
            <v>55650</v>
          </cell>
          <cell r="G200">
            <v>3319522.5</v>
          </cell>
        </row>
        <row r="201">
          <cell r="B201" t="str">
            <v>FPUS2</v>
          </cell>
          <cell r="E201">
            <v>55650</v>
          </cell>
          <cell r="G201">
            <v>3319522.5</v>
          </cell>
        </row>
        <row r="202">
          <cell r="B202" t="str">
            <v>FPUS2</v>
          </cell>
          <cell r="E202">
            <v>51500</v>
          </cell>
          <cell r="G202">
            <v>3071975</v>
          </cell>
        </row>
        <row r="203">
          <cell r="B203" t="str">
            <v>FPUS2</v>
          </cell>
          <cell r="E203">
            <v>33042.959999999999</v>
          </cell>
          <cell r="G203">
            <v>1971012.564</v>
          </cell>
        </row>
        <row r="204">
          <cell r="B204" t="str">
            <v>FPUS2</v>
          </cell>
          <cell r="E204">
            <v>34301.230000000003</v>
          </cell>
          <cell r="G204">
            <v>2047783.4310000003</v>
          </cell>
        </row>
        <row r="205">
          <cell r="B205" t="str">
            <v>FPUS2</v>
          </cell>
          <cell r="E205">
            <v>33267.019999999997</v>
          </cell>
          <cell r="G205">
            <v>1986041.0939999998</v>
          </cell>
        </row>
        <row r="206">
          <cell r="B206" t="str">
            <v>FPUS2</v>
          </cell>
          <cell r="E206">
            <v>33267.019999999997</v>
          </cell>
          <cell r="G206">
            <v>1986041.0939999998</v>
          </cell>
        </row>
        <row r="207">
          <cell r="B207" t="str">
            <v>FPUS2</v>
          </cell>
          <cell r="E207">
            <v>34301.230000000003</v>
          </cell>
          <cell r="G207">
            <v>2030632.8160000003</v>
          </cell>
        </row>
        <row r="208">
          <cell r="B208" t="str">
            <v>FPUS2</v>
          </cell>
          <cell r="E208">
            <v>40425</v>
          </cell>
          <cell r="G208">
            <v>2413776.75</v>
          </cell>
        </row>
        <row r="209">
          <cell r="B209" t="str">
            <v>FPUS2</v>
          </cell>
          <cell r="E209">
            <v>95346.04</v>
          </cell>
          <cell r="G209">
            <v>5579650.2608000003</v>
          </cell>
        </row>
        <row r="210">
          <cell r="B210" t="str">
            <v>FPUS2</v>
          </cell>
          <cell r="E210">
            <v>43173.57</v>
          </cell>
          <cell r="G210">
            <v>2558034.0225</v>
          </cell>
        </row>
        <row r="211">
          <cell r="B211" t="str">
            <v>FPUS2</v>
          </cell>
          <cell r="E211">
            <v>90332.04</v>
          </cell>
          <cell r="G211">
            <v>5373853.0595999993</v>
          </cell>
        </row>
        <row r="212">
          <cell r="B212" t="str">
            <v>FPUS2</v>
          </cell>
          <cell r="E212">
            <v>37042.1</v>
          </cell>
          <cell r="G212">
            <v>2215117.5799999996</v>
          </cell>
        </row>
        <row r="213">
          <cell r="B213" t="str">
            <v>FPUS2</v>
          </cell>
          <cell r="E213">
            <v>34072.5</v>
          </cell>
          <cell r="G213">
            <v>2035831.875</v>
          </cell>
        </row>
        <row r="214">
          <cell r="B214" t="str">
            <v>FPUS2</v>
          </cell>
          <cell r="E214">
            <v>28738.2</v>
          </cell>
          <cell r="G214">
            <v>1708485.9900000002</v>
          </cell>
        </row>
        <row r="215">
          <cell r="B215" t="str">
            <v>FPUS2</v>
          </cell>
          <cell r="E215">
            <v>48901.440000000002</v>
          </cell>
          <cell r="G215">
            <v>2924306.1120000002</v>
          </cell>
        </row>
        <row r="216">
          <cell r="B216" t="str">
            <v>FPUS2</v>
          </cell>
          <cell r="E216">
            <v>35830.6</v>
          </cell>
          <cell r="G216">
            <v>2114005.4</v>
          </cell>
        </row>
        <row r="217">
          <cell r="B217" t="str">
            <v>FPUS2</v>
          </cell>
          <cell r="E217">
            <v>91015</v>
          </cell>
          <cell r="G217">
            <v>5369885</v>
          </cell>
        </row>
        <row r="218">
          <cell r="B218" t="str">
            <v>FPUS2</v>
          </cell>
          <cell r="E218">
            <v>30317.27</v>
          </cell>
          <cell r="G218">
            <v>1795388.7294000001</v>
          </cell>
        </row>
        <row r="219">
          <cell r="B219" t="str">
            <v>FPUS2</v>
          </cell>
          <cell r="E219">
            <v>34168.75</v>
          </cell>
          <cell r="G219">
            <v>2042607.875</v>
          </cell>
        </row>
        <row r="220">
          <cell r="B220" t="str">
            <v>FPUS2</v>
          </cell>
          <cell r="E220">
            <v>34168.75</v>
          </cell>
          <cell r="G220">
            <v>2042607.875</v>
          </cell>
        </row>
        <row r="221">
          <cell r="B221" t="str">
            <v>FPUS2</v>
          </cell>
          <cell r="E221">
            <v>33267.019999999997</v>
          </cell>
          <cell r="G221">
            <v>1979387.6899999997</v>
          </cell>
        </row>
        <row r="222">
          <cell r="B222" t="str">
            <v>FPUS2</v>
          </cell>
          <cell r="E222">
            <v>36995.82</v>
          </cell>
          <cell r="G222">
            <v>2189412.6275999998</v>
          </cell>
        </row>
        <row r="223">
          <cell r="B223" t="str">
            <v>FPUS2</v>
          </cell>
          <cell r="E223">
            <v>34301.230000000003</v>
          </cell>
          <cell r="G223">
            <v>2051213.554</v>
          </cell>
        </row>
        <row r="224">
          <cell r="B224" t="str">
            <v>FPUS2</v>
          </cell>
          <cell r="E224">
            <v>34301.230000000003</v>
          </cell>
          <cell r="G224">
            <v>2051213.554</v>
          </cell>
        </row>
        <row r="225">
          <cell r="B225" t="str">
            <v>FPUS2</v>
          </cell>
          <cell r="E225">
            <v>37730</v>
          </cell>
          <cell r="G225">
            <v>2255499.4</v>
          </cell>
        </row>
        <row r="226">
          <cell r="B226" t="str">
            <v>FPUS2</v>
          </cell>
          <cell r="E226">
            <v>33880</v>
          </cell>
          <cell r="G226">
            <v>2025346.4000000001</v>
          </cell>
        </row>
        <row r="227">
          <cell r="B227" t="str">
            <v>FPUS2</v>
          </cell>
          <cell r="E227">
            <v>33880</v>
          </cell>
          <cell r="G227">
            <v>2025346.4000000001</v>
          </cell>
        </row>
        <row r="228">
          <cell r="B228" t="str">
            <v>FPUS2</v>
          </cell>
          <cell r="E228">
            <v>40425</v>
          </cell>
          <cell r="G228">
            <v>2413776.75</v>
          </cell>
        </row>
        <row r="229">
          <cell r="B229" t="str">
            <v>FPUS2</v>
          </cell>
          <cell r="E229">
            <v>17010</v>
          </cell>
          <cell r="G229">
            <v>1016347.5</v>
          </cell>
        </row>
        <row r="230">
          <cell r="B230" t="str">
            <v>FPUS2</v>
          </cell>
          <cell r="E230">
            <v>35327.160000000003</v>
          </cell>
          <cell r="G230">
            <v>2115037.0692000003</v>
          </cell>
        </row>
        <row r="231">
          <cell r="B231" t="str">
            <v>FPUS2</v>
          </cell>
          <cell r="E231">
            <v>34301.230000000003</v>
          </cell>
          <cell r="G231">
            <v>2046754.3941000002</v>
          </cell>
        </row>
        <row r="232">
          <cell r="B232" t="str">
            <v>FPUS2</v>
          </cell>
          <cell r="E232">
            <v>33485.379999999997</v>
          </cell>
          <cell r="G232">
            <v>1997402.9169999999</v>
          </cell>
        </row>
        <row r="233">
          <cell r="B233" t="str">
            <v>FPUS2</v>
          </cell>
          <cell r="E233">
            <v>33485.379999999997</v>
          </cell>
          <cell r="G233">
            <v>1997402.9169999999</v>
          </cell>
        </row>
        <row r="234">
          <cell r="B234" t="str">
            <v>FPUS2</v>
          </cell>
          <cell r="E234">
            <v>33880</v>
          </cell>
          <cell r="G234">
            <v>2020942</v>
          </cell>
        </row>
        <row r="235">
          <cell r="B235" t="str">
            <v>FPUS2</v>
          </cell>
          <cell r="E235">
            <v>37056.25</v>
          </cell>
          <cell r="G235">
            <v>2210405.3125</v>
          </cell>
        </row>
        <row r="236">
          <cell r="B236" t="str">
            <v>FPUS2</v>
          </cell>
          <cell r="E236">
            <v>57400</v>
          </cell>
          <cell r="G236">
            <v>3419318</v>
          </cell>
        </row>
        <row r="237">
          <cell r="B237" t="str">
            <v>FPUS2</v>
          </cell>
          <cell r="E237">
            <v>56000</v>
          </cell>
          <cell r="G237">
            <v>3335920</v>
          </cell>
        </row>
        <row r="238">
          <cell r="B238" t="str">
            <v>FPUS2</v>
          </cell>
          <cell r="E238">
            <v>56000</v>
          </cell>
          <cell r="G238">
            <v>3335920</v>
          </cell>
        </row>
        <row r="239">
          <cell r="B239" t="str">
            <v>FPUS2</v>
          </cell>
          <cell r="E239">
            <v>56000</v>
          </cell>
          <cell r="G239">
            <v>3335920</v>
          </cell>
        </row>
        <row r="240">
          <cell r="B240" t="str">
            <v>FPUS2</v>
          </cell>
          <cell r="E240">
            <v>34072.5</v>
          </cell>
          <cell r="G240">
            <v>2031743.175</v>
          </cell>
        </row>
        <row r="241">
          <cell r="B241" t="str">
            <v>FPUS2</v>
          </cell>
          <cell r="E241">
            <v>33687.5</v>
          </cell>
          <cell r="G241">
            <v>2013838.75</v>
          </cell>
        </row>
        <row r="242">
          <cell r="B242" t="str">
            <v>FPUS2</v>
          </cell>
          <cell r="E242">
            <v>13006.56</v>
          </cell>
          <cell r="G242">
            <v>760883.76</v>
          </cell>
        </row>
        <row r="243">
          <cell r="B243" t="str">
            <v>FPUS2</v>
          </cell>
          <cell r="E243">
            <v>35768.07</v>
          </cell>
          <cell r="G243">
            <v>2142507.3930000002</v>
          </cell>
        </row>
        <row r="244">
          <cell r="B244" t="str">
            <v>FPUS2</v>
          </cell>
          <cell r="E244">
            <v>35500</v>
          </cell>
          <cell r="G244">
            <v>2115800</v>
          </cell>
        </row>
        <row r="245">
          <cell r="B245" t="str">
            <v>FPUS2</v>
          </cell>
          <cell r="E245">
            <v>36871.050000000003</v>
          </cell>
          <cell r="G245">
            <v>2201201.6850000001</v>
          </cell>
        </row>
        <row r="246">
          <cell r="B246" t="str">
            <v>FPUS2</v>
          </cell>
          <cell r="E246">
            <v>60372.9</v>
          </cell>
          <cell r="G246">
            <v>3604262.1300000004</v>
          </cell>
        </row>
        <row r="247">
          <cell r="B247" t="str">
            <v>FPUS2</v>
          </cell>
          <cell r="E247">
            <v>5292</v>
          </cell>
          <cell r="G247">
            <v>315932.40000000002</v>
          </cell>
        </row>
        <row r="248">
          <cell r="B248" t="str">
            <v>FPUS2</v>
          </cell>
          <cell r="E248">
            <v>34072.5</v>
          </cell>
          <cell r="G248">
            <v>2031061.7250000001</v>
          </cell>
        </row>
        <row r="249">
          <cell r="B249" t="str">
            <v>FPUS2</v>
          </cell>
          <cell r="E249">
            <v>34301.230000000003</v>
          </cell>
          <cell r="G249">
            <v>2044353.3080000002</v>
          </cell>
        </row>
        <row r="250">
          <cell r="B250" t="str">
            <v>FPUS2</v>
          </cell>
          <cell r="E250">
            <v>13569.4</v>
          </cell>
          <cell r="G250">
            <v>792860.04200000002</v>
          </cell>
        </row>
        <row r="251">
          <cell r="B251" t="str">
            <v>FPUS2</v>
          </cell>
          <cell r="E251">
            <v>74801.02</v>
          </cell>
          <cell r="G251">
            <v>4370623.5986000001</v>
          </cell>
        </row>
        <row r="252">
          <cell r="B252" t="str">
            <v>FPUS2</v>
          </cell>
          <cell r="E252">
            <v>40632.25</v>
          </cell>
          <cell r="G252">
            <v>2403803.9099999997</v>
          </cell>
        </row>
        <row r="253">
          <cell r="B253" t="str">
            <v>FPUS2</v>
          </cell>
          <cell r="E253">
            <v>40906.25</v>
          </cell>
          <cell r="G253">
            <v>2438421.5625</v>
          </cell>
        </row>
        <row r="254">
          <cell r="B254" t="str">
            <v>FPUS2</v>
          </cell>
          <cell r="E254">
            <v>33880</v>
          </cell>
          <cell r="G254">
            <v>2019586.8</v>
          </cell>
        </row>
        <row r="255">
          <cell r="B255" t="str">
            <v>FPUS2</v>
          </cell>
          <cell r="E255">
            <v>34072.5</v>
          </cell>
          <cell r="G255">
            <v>2031061.7250000001</v>
          </cell>
        </row>
        <row r="256">
          <cell r="B256" t="str">
            <v>FPUS2</v>
          </cell>
          <cell r="E256">
            <v>57400</v>
          </cell>
          <cell r="G256">
            <v>3422762</v>
          </cell>
        </row>
        <row r="257">
          <cell r="B257" t="str">
            <v>FPUS2</v>
          </cell>
          <cell r="E257">
            <v>57400</v>
          </cell>
          <cell r="G257">
            <v>3422762</v>
          </cell>
        </row>
        <row r="258">
          <cell r="B258" t="str">
            <v>FPUS2</v>
          </cell>
          <cell r="E258">
            <v>51500</v>
          </cell>
          <cell r="G258">
            <v>3070945</v>
          </cell>
        </row>
        <row r="259">
          <cell r="B259" t="str">
            <v>FPUS2</v>
          </cell>
          <cell r="E259">
            <v>35145.949999999997</v>
          </cell>
          <cell r="G259">
            <v>2096455.9174999997</v>
          </cell>
        </row>
        <row r="260">
          <cell r="B260" t="str">
            <v>FPUS2</v>
          </cell>
          <cell r="E260">
            <v>37186.400000000001</v>
          </cell>
          <cell r="G260">
            <v>2218540.6239999998</v>
          </cell>
        </row>
        <row r="261">
          <cell r="B261" t="str">
            <v>FPUS2</v>
          </cell>
          <cell r="E261">
            <v>32568.2</v>
          </cell>
          <cell r="G261">
            <v>1943018.8119999999</v>
          </cell>
        </row>
        <row r="262">
          <cell r="B262" t="str">
            <v>FPUS2</v>
          </cell>
          <cell r="E262">
            <v>51500</v>
          </cell>
          <cell r="G262">
            <v>3070430</v>
          </cell>
        </row>
        <row r="263">
          <cell r="B263" t="str">
            <v>FPUS2</v>
          </cell>
          <cell r="E263">
            <v>57400</v>
          </cell>
          <cell r="G263">
            <v>3422188</v>
          </cell>
        </row>
        <row r="264">
          <cell r="B264" t="str">
            <v>FPUS2</v>
          </cell>
          <cell r="E264">
            <v>57400</v>
          </cell>
          <cell r="G264">
            <v>3422188</v>
          </cell>
        </row>
        <row r="265">
          <cell r="B265" t="str">
            <v>FPUS2</v>
          </cell>
          <cell r="E265">
            <v>35500</v>
          </cell>
          <cell r="G265">
            <v>2112250</v>
          </cell>
        </row>
        <row r="266">
          <cell r="B266" t="str">
            <v>FPUS2</v>
          </cell>
          <cell r="E266">
            <v>43608</v>
          </cell>
          <cell r="G266">
            <v>2600781.12</v>
          </cell>
        </row>
        <row r="267">
          <cell r="B267" t="str">
            <v>FPUS2</v>
          </cell>
          <cell r="E267">
            <v>41143.199999999997</v>
          </cell>
          <cell r="G267">
            <v>2453780.4479999999</v>
          </cell>
        </row>
        <row r="268">
          <cell r="B268" t="str">
            <v>FPUS2</v>
          </cell>
          <cell r="E268">
            <v>41143.199999999997</v>
          </cell>
          <cell r="G268">
            <v>2453780.4479999999</v>
          </cell>
        </row>
        <row r="269">
          <cell r="B269" t="str">
            <v>FPUS2</v>
          </cell>
          <cell r="E269">
            <v>33704.75</v>
          </cell>
          <cell r="G269">
            <v>2017903.3824999998</v>
          </cell>
        </row>
        <row r="270">
          <cell r="B270" t="str">
            <v>FPUS2</v>
          </cell>
          <cell r="E270">
            <v>51000</v>
          </cell>
          <cell r="G270">
            <v>3041130</v>
          </cell>
        </row>
        <row r="271">
          <cell r="B271" t="str">
            <v>FPUS2</v>
          </cell>
          <cell r="E271">
            <v>38978.5</v>
          </cell>
          <cell r="G271">
            <v>2324287.9550000001</v>
          </cell>
        </row>
        <row r="272">
          <cell r="B272" t="str">
            <v>FPUS2</v>
          </cell>
          <cell r="E272">
            <v>38978.5</v>
          </cell>
          <cell r="G272">
            <v>2324287.9550000001</v>
          </cell>
        </row>
        <row r="273">
          <cell r="B273" t="str">
            <v>FPUS2</v>
          </cell>
          <cell r="E273">
            <v>28905.9</v>
          </cell>
          <cell r="G273">
            <v>1722791.6400000001</v>
          </cell>
        </row>
        <row r="274">
          <cell r="B274" t="str">
            <v>FPUS2</v>
          </cell>
          <cell r="E274">
            <v>36771</v>
          </cell>
          <cell r="G274">
            <v>2187874.5</v>
          </cell>
        </row>
        <row r="275">
          <cell r="B275" t="str">
            <v>FPUS2</v>
          </cell>
          <cell r="E275">
            <v>7551.18</v>
          </cell>
          <cell r="G275">
            <v>453070.80000000005</v>
          </cell>
        </row>
        <row r="276">
          <cell r="B276" t="str">
            <v>FPUS2</v>
          </cell>
          <cell r="E276">
            <v>13374.32</v>
          </cell>
          <cell r="G276">
            <v>798714.39039999992</v>
          </cell>
        </row>
        <row r="277">
          <cell r="B277" t="str">
            <v>FPUS2</v>
          </cell>
          <cell r="E277">
            <v>12737.34</v>
          </cell>
          <cell r="G277">
            <v>760673.94479999994</v>
          </cell>
        </row>
        <row r="278">
          <cell r="B278" t="str">
            <v>FPUS2</v>
          </cell>
          <cell r="E278">
            <v>7840</v>
          </cell>
          <cell r="G278">
            <v>468204.79999999999</v>
          </cell>
        </row>
        <row r="279">
          <cell r="B279" t="str">
            <v>FPUS2</v>
          </cell>
          <cell r="E279">
            <v>36075</v>
          </cell>
          <cell r="G279">
            <v>2154399</v>
          </cell>
        </row>
        <row r="280">
          <cell r="B280" t="str">
            <v>FPUS2</v>
          </cell>
          <cell r="E280">
            <v>58800</v>
          </cell>
          <cell r="G280">
            <v>3514476</v>
          </cell>
        </row>
        <row r="281">
          <cell r="B281" t="str">
            <v>FPUS2</v>
          </cell>
          <cell r="E281">
            <v>58800</v>
          </cell>
          <cell r="G281">
            <v>3514476</v>
          </cell>
        </row>
        <row r="282">
          <cell r="B282" t="str">
            <v>FPUS2</v>
          </cell>
          <cell r="E282">
            <v>58800</v>
          </cell>
          <cell r="G282">
            <v>3514476</v>
          </cell>
        </row>
        <row r="283">
          <cell r="B283" t="str">
            <v>FPUS2</v>
          </cell>
          <cell r="E283">
            <v>58800</v>
          </cell>
          <cell r="G283">
            <v>3514476</v>
          </cell>
        </row>
        <row r="284">
          <cell r="B284" t="str">
            <v>FPUS2</v>
          </cell>
          <cell r="E284">
            <v>43608</v>
          </cell>
          <cell r="G284">
            <v>2612991.36</v>
          </cell>
        </row>
        <row r="285">
          <cell r="B285" t="str">
            <v>FPUS2</v>
          </cell>
          <cell r="E285">
            <v>58800</v>
          </cell>
          <cell r="G285">
            <v>3515064</v>
          </cell>
        </row>
        <row r="286">
          <cell r="B286" t="str">
            <v>FPUS2</v>
          </cell>
          <cell r="E286">
            <v>58800</v>
          </cell>
          <cell r="G286">
            <v>3515064</v>
          </cell>
        </row>
        <row r="287">
          <cell r="B287" t="str">
            <v>FPUS2</v>
          </cell>
          <cell r="E287">
            <v>58800</v>
          </cell>
          <cell r="G287">
            <v>3515064</v>
          </cell>
        </row>
        <row r="288">
          <cell r="B288" t="str">
            <v>FPUS2</v>
          </cell>
          <cell r="E288">
            <v>58800</v>
          </cell>
          <cell r="G288">
            <v>3515064</v>
          </cell>
        </row>
        <row r="289">
          <cell r="B289" t="str">
            <v>FPUS2</v>
          </cell>
          <cell r="E289">
            <v>18904.32</v>
          </cell>
          <cell r="G289">
            <v>1126697.4720000001</v>
          </cell>
        </row>
        <row r="290">
          <cell r="B290" t="str">
            <v>FPUS2</v>
          </cell>
          <cell r="E290">
            <v>30954</v>
          </cell>
          <cell r="G290">
            <v>1850120.58</v>
          </cell>
        </row>
        <row r="291">
          <cell r="B291" t="str">
            <v>FPUS2</v>
          </cell>
          <cell r="E291">
            <v>51000</v>
          </cell>
          <cell r="G291">
            <v>3047250</v>
          </cell>
        </row>
        <row r="292">
          <cell r="B292" t="str">
            <v>FPUS2</v>
          </cell>
          <cell r="E292">
            <v>37620</v>
          </cell>
          <cell r="G292">
            <v>2257200</v>
          </cell>
        </row>
        <row r="293">
          <cell r="B293" t="str">
            <v>FPUS2</v>
          </cell>
          <cell r="E293">
            <v>48135.28</v>
          </cell>
          <cell r="G293">
            <v>2876564.3328</v>
          </cell>
        </row>
        <row r="294">
          <cell r="B294" t="str">
            <v>FPUS2</v>
          </cell>
          <cell r="E294">
            <v>39600</v>
          </cell>
          <cell r="G294">
            <v>2354220</v>
          </cell>
        </row>
        <row r="295">
          <cell r="B295" t="str">
            <v>FPUS2</v>
          </cell>
          <cell r="E295">
            <v>151528.79999999999</v>
          </cell>
          <cell r="G295">
            <v>9061558.6159199998</v>
          </cell>
        </row>
        <row r="296">
          <cell r="B296" t="str">
            <v>FPUS2</v>
          </cell>
          <cell r="E296">
            <v>51000</v>
          </cell>
          <cell r="G296">
            <v>3043680</v>
          </cell>
        </row>
        <row r="297">
          <cell r="B297" t="str">
            <v>FPUS2</v>
          </cell>
          <cell r="E297">
            <v>25500</v>
          </cell>
          <cell r="G297">
            <v>1521840</v>
          </cell>
        </row>
        <row r="298">
          <cell r="B298" t="str">
            <v>FPUS2</v>
          </cell>
          <cell r="E298">
            <v>37620</v>
          </cell>
          <cell r="G298">
            <v>2254942.7999999998</v>
          </cell>
        </row>
        <row r="299">
          <cell r="B299" t="str">
            <v>FPUS2</v>
          </cell>
          <cell r="E299">
            <v>58800</v>
          </cell>
          <cell r="G299">
            <v>3509184</v>
          </cell>
        </row>
        <row r="300">
          <cell r="B300" t="str">
            <v>FPUS2</v>
          </cell>
          <cell r="E300">
            <v>12014</v>
          </cell>
          <cell r="G300">
            <v>717836.5</v>
          </cell>
        </row>
        <row r="301">
          <cell r="B301" t="str">
            <v>FPUS2</v>
          </cell>
          <cell r="E301">
            <v>63578.65</v>
          </cell>
          <cell r="G301">
            <v>3798824.3374999999</v>
          </cell>
        </row>
        <row r="302">
          <cell r="B302" t="str">
            <v>FPUS2</v>
          </cell>
          <cell r="E302">
            <v>35801.4</v>
          </cell>
          <cell r="G302">
            <v>2139133.65</v>
          </cell>
        </row>
        <row r="303">
          <cell r="B303" t="str">
            <v>FPUS2</v>
          </cell>
          <cell r="E303">
            <v>64542.94</v>
          </cell>
          <cell r="G303">
            <v>3856440.665</v>
          </cell>
        </row>
        <row r="304">
          <cell r="B304" t="str">
            <v>FPUS2</v>
          </cell>
          <cell r="E304">
            <v>14580.12</v>
          </cell>
          <cell r="G304">
            <v>871162.17</v>
          </cell>
        </row>
        <row r="305">
          <cell r="B305" t="str">
            <v>FPUS2</v>
          </cell>
          <cell r="E305">
            <v>18576</v>
          </cell>
          <cell r="G305">
            <v>1121990.3999999999</v>
          </cell>
        </row>
        <row r="306">
          <cell r="B306" t="str">
            <v>FPUS2</v>
          </cell>
          <cell r="E306">
            <v>23104</v>
          </cell>
          <cell r="G306">
            <v>1377460.48</v>
          </cell>
        </row>
        <row r="307">
          <cell r="B307" t="str">
            <v>FPUS2</v>
          </cell>
          <cell r="E307">
            <v>27299.45</v>
          </cell>
          <cell r="G307">
            <v>1627593.209</v>
          </cell>
        </row>
        <row r="308">
          <cell r="B308" t="str">
            <v>FPUS2</v>
          </cell>
          <cell r="E308">
            <v>23534.78</v>
          </cell>
          <cell r="G308">
            <v>1404555.6703999999</v>
          </cell>
        </row>
        <row r="309">
          <cell r="B309" t="str">
            <v>FPUS2</v>
          </cell>
          <cell r="E309">
            <v>81900</v>
          </cell>
          <cell r="G309">
            <v>4782960</v>
          </cell>
        </row>
        <row r="310">
          <cell r="B310" t="str">
            <v>FPUS2</v>
          </cell>
          <cell r="E310">
            <v>18109.849999999999</v>
          </cell>
          <cell r="G310">
            <v>1092567.2504999998</v>
          </cell>
        </row>
        <row r="311">
          <cell r="B311" t="str">
            <v>FPUS2</v>
          </cell>
          <cell r="E311">
            <v>63539.15</v>
          </cell>
          <cell r="G311">
            <v>3833316.9194999998</v>
          </cell>
        </row>
        <row r="312">
          <cell r="B312" t="str">
            <v>FPUS2</v>
          </cell>
          <cell r="E312">
            <v>58800</v>
          </cell>
          <cell r="G312">
            <v>3511536</v>
          </cell>
        </row>
        <row r="313">
          <cell r="B313" t="str">
            <v>FPUS2</v>
          </cell>
          <cell r="E313">
            <v>58800</v>
          </cell>
          <cell r="G313">
            <v>3506832</v>
          </cell>
        </row>
        <row r="314">
          <cell r="B314" t="str">
            <v>FPUS2</v>
          </cell>
          <cell r="E314">
            <v>19946.03</v>
          </cell>
          <cell r="G314">
            <v>1196362.8794</v>
          </cell>
        </row>
        <row r="315">
          <cell r="B315" t="str">
            <v>FPUS2</v>
          </cell>
          <cell r="E315">
            <v>22535.4</v>
          </cell>
          <cell r="G315">
            <v>1354152.1860000002</v>
          </cell>
        </row>
        <row r="316">
          <cell r="B316" t="str">
            <v>FPUS2</v>
          </cell>
          <cell r="E316">
            <v>39600</v>
          </cell>
          <cell r="G316">
            <v>2346300</v>
          </cell>
        </row>
        <row r="317">
          <cell r="B317" t="str">
            <v>FPUS2</v>
          </cell>
          <cell r="E317">
            <v>81900</v>
          </cell>
          <cell r="G317">
            <v>4795245</v>
          </cell>
        </row>
        <row r="318">
          <cell r="B318" t="str">
            <v>FPUS2</v>
          </cell>
          <cell r="E318">
            <v>31850</v>
          </cell>
          <cell r="G318">
            <v>1913229.5</v>
          </cell>
        </row>
        <row r="319">
          <cell r="B319" t="str">
            <v>FPUS2</v>
          </cell>
          <cell r="E319">
            <v>59400</v>
          </cell>
          <cell r="G319">
            <v>3568158</v>
          </cell>
        </row>
        <row r="320">
          <cell r="B320" t="str">
            <v>FPUS2</v>
          </cell>
          <cell r="E320">
            <v>51000</v>
          </cell>
          <cell r="G320">
            <v>3041130</v>
          </cell>
        </row>
        <row r="321">
          <cell r="B321" t="str">
            <v>FPUS2</v>
          </cell>
          <cell r="E321">
            <v>16160.8</v>
          </cell>
          <cell r="G321">
            <v>964799.76</v>
          </cell>
        </row>
        <row r="322">
          <cell r="B322" t="str">
            <v>FPUS2</v>
          </cell>
          <cell r="E322">
            <v>38026.800000000003</v>
          </cell>
          <cell r="G322">
            <v>2293016.04</v>
          </cell>
        </row>
        <row r="323">
          <cell r="B323" t="str">
            <v>FPUS2</v>
          </cell>
          <cell r="E323">
            <v>69039</v>
          </cell>
          <cell r="G323">
            <v>4138888.0500000003</v>
          </cell>
        </row>
        <row r="324">
          <cell r="B324" t="str">
            <v>FPUS2</v>
          </cell>
          <cell r="E324">
            <v>35500</v>
          </cell>
          <cell r="G324">
            <v>2115445</v>
          </cell>
        </row>
        <row r="325">
          <cell r="B325" t="str">
            <v>FPUS2</v>
          </cell>
          <cell r="E325">
            <v>83373.5</v>
          </cell>
          <cell r="G325">
            <v>5074111.21</v>
          </cell>
        </row>
        <row r="326">
          <cell r="B326" t="str">
            <v>FPUS2</v>
          </cell>
          <cell r="E326">
            <v>53822</v>
          </cell>
          <cell r="G326">
            <v>3221246.7</v>
          </cell>
        </row>
        <row r="327">
          <cell r="B327" t="str">
            <v>FPUS2</v>
          </cell>
          <cell r="E327">
            <v>39600</v>
          </cell>
          <cell r="G327">
            <v>2349468</v>
          </cell>
        </row>
        <row r="328">
          <cell r="B328" t="str">
            <v>FPUS2</v>
          </cell>
          <cell r="E328">
            <v>40573.35</v>
          </cell>
          <cell r="G328">
            <v>2384901.5129999998</v>
          </cell>
        </row>
        <row r="329">
          <cell r="B329" t="str">
            <v>FPUS2</v>
          </cell>
          <cell r="E329">
            <v>81900</v>
          </cell>
          <cell r="G329">
            <v>4782960</v>
          </cell>
        </row>
        <row r="330">
          <cell r="B330" t="str">
            <v>FPUS2</v>
          </cell>
          <cell r="E330">
            <v>41626.5</v>
          </cell>
          <cell r="G330">
            <v>2533805.0549999997</v>
          </cell>
        </row>
        <row r="331">
          <cell r="B331" t="str">
            <v>FPUS2</v>
          </cell>
          <cell r="E331">
            <v>3936</v>
          </cell>
          <cell r="G331">
            <v>234467.52</v>
          </cell>
        </row>
        <row r="332">
          <cell r="B332" t="str">
            <v>FPUS1</v>
          </cell>
          <cell r="E332">
            <v>8552.7199999999993</v>
          </cell>
          <cell r="G332">
            <v>516732.25005599996</v>
          </cell>
        </row>
        <row r="333">
          <cell r="B333" t="str">
            <v>FPUS1</v>
          </cell>
          <cell r="E333">
            <v>117879.3</v>
          </cell>
          <cell r="G333">
            <v>7125803.6850000005</v>
          </cell>
        </row>
        <row r="334">
          <cell r="B334" t="str">
            <v>FPUS2</v>
          </cell>
          <cell r="E334">
            <v>15960</v>
          </cell>
          <cell r="G334">
            <v>951216</v>
          </cell>
        </row>
        <row r="335">
          <cell r="B335" t="str">
            <v>FPUS2</v>
          </cell>
          <cell r="E335">
            <v>17160</v>
          </cell>
          <cell r="G335">
            <v>1022736</v>
          </cell>
        </row>
        <row r="336">
          <cell r="B336" t="str">
            <v>FPUS1</v>
          </cell>
          <cell r="E336">
            <v>13302.5</v>
          </cell>
          <cell r="G336">
            <v>803204.95000000007</v>
          </cell>
        </row>
        <row r="337">
          <cell r="B337" t="str">
            <v>FPUS2</v>
          </cell>
          <cell r="E337">
            <v>34138</v>
          </cell>
          <cell r="G337">
            <v>2030186.8599999999</v>
          </cell>
        </row>
        <row r="338">
          <cell r="B338" t="str">
            <v>FPUS1</v>
          </cell>
          <cell r="E338">
            <v>35734.300000000003</v>
          </cell>
          <cell r="G338">
            <v>2156922.3480000002</v>
          </cell>
        </row>
        <row r="339">
          <cell r="B339" t="str">
            <v>FPUS2</v>
          </cell>
          <cell r="E339">
            <v>37882.949999999997</v>
          </cell>
          <cell r="G339">
            <v>2248731.912</v>
          </cell>
        </row>
        <row r="340">
          <cell r="B340" t="str">
            <v>FPUS1</v>
          </cell>
          <cell r="E340">
            <v>34686.92</v>
          </cell>
          <cell r="G340">
            <v>2091621.2759999998</v>
          </cell>
        </row>
        <row r="341">
          <cell r="B341" t="str">
            <v>FPUS2</v>
          </cell>
          <cell r="E341">
            <v>20893.599999999999</v>
          </cell>
          <cell r="G341">
            <v>1258212.5919999999</v>
          </cell>
        </row>
        <row r="342">
          <cell r="B342" t="str">
            <v>FPUS2</v>
          </cell>
          <cell r="E342">
            <v>10323.799999999999</v>
          </cell>
          <cell r="G342">
            <v>620976.56999999995</v>
          </cell>
        </row>
        <row r="343">
          <cell r="B343" t="str">
            <v>FPUS2</v>
          </cell>
          <cell r="E343">
            <v>7055.5</v>
          </cell>
          <cell r="G343">
            <v>424388.32500000001</v>
          </cell>
        </row>
        <row r="344">
          <cell r="B344" t="str">
            <v>FPUS1</v>
          </cell>
          <cell r="E344">
            <v>46430.92</v>
          </cell>
          <cell r="G344">
            <v>2795141.3840000001</v>
          </cell>
        </row>
        <row r="345">
          <cell r="B345" t="str">
            <v>FPUS2</v>
          </cell>
          <cell r="E345">
            <v>100000</v>
          </cell>
          <cell r="G345">
            <v>6189000</v>
          </cell>
        </row>
        <row r="346">
          <cell r="B346" t="str">
            <v>FSUS2</v>
          </cell>
          <cell r="E346">
            <v>940600</v>
          </cell>
          <cell r="G346">
            <v>57828088</v>
          </cell>
        </row>
        <row r="347">
          <cell r="B347" t="str">
            <v>FPEU2</v>
          </cell>
          <cell r="E347">
            <v>36475.72</v>
          </cell>
          <cell r="G347">
            <v>2961828.4640000002</v>
          </cell>
        </row>
        <row r="348">
          <cell r="B348" t="str">
            <v>FPEU2</v>
          </cell>
          <cell r="E348">
            <v>54585</v>
          </cell>
          <cell r="G348">
            <v>4448677.5</v>
          </cell>
        </row>
        <row r="349">
          <cell r="B349" t="str">
            <v>FPEU2</v>
          </cell>
          <cell r="E349">
            <v>39372.480000000003</v>
          </cell>
          <cell r="G349">
            <v>3127871.8658880005</v>
          </cell>
        </row>
        <row r="350">
          <cell r="B350" t="str">
            <v>FPEU2</v>
          </cell>
          <cell r="E350">
            <v>10296</v>
          </cell>
          <cell r="G350">
            <v>829445.76</v>
          </cell>
        </row>
        <row r="351">
          <cell r="B351" t="str">
            <v>FPEU2</v>
          </cell>
          <cell r="E351">
            <v>8640</v>
          </cell>
          <cell r="G351">
            <v>696038.40000000002</v>
          </cell>
        </row>
        <row r="352">
          <cell r="B352" t="str">
            <v>FPEU2</v>
          </cell>
          <cell r="E352">
            <v>7832</v>
          </cell>
          <cell r="G352">
            <v>630945.92000000004</v>
          </cell>
        </row>
        <row r="353">
          <cell r="B353" t="str">
            <v>FPEU2</v>
          </cell>
          <cell r="E353">
            <v>7482.5</v>
          </cell>
          <cell r="G353">
            <v>602790.20000000007</v>
          </cell>
        </row>
        <row r="354">
          <cell r="B354" t="str">
            <v>FPEU2</v>
          </cell>
          <cell r="E354">
            <v>35568</v>
          </cell>
          <cell r="G354">
            <v>2876384.16</v>
          </cell>
        </row>
        <row r="355">
          <cell r="B355" t="str">
            <v>FPEU2</v>
          </cell>
          <cell r="E355">
            <v>228800</v>
          </cell>
          <cell r="G355">
            <v>19042543.52</v>
          </cell>
        </row>
        <row r="356">
          <cell r="B356" t="str">
            <v>FPEU2</v>
          </cell>
          <cell r="E356">
            <v>34200</v>
          </cell>
          <cell r="G356">
            <v>2729160</v>
          </cell>
        </row>
        <row r="357">
          <cell r="B357" t="str">
            <v>FPEU2</v>
          </cell>
          <cell r="E357">
            <v>6912</v>
          </cell>
          <cell r="G357">
            <v>553858.55999999994</v>
          </cell>
        </row>
        <row r="358">
          <cell r="B358" t="str">
            <v>FPEU2</v>
          </cell>
          <cell r="E358">
            <v>27972</v>
          </cell>
          <cell r="G358">
            <v>2241396.36</v>
          </cell>
        </row>
        <row r="359">
          <cell r="B359" t="str">
            <v>FPEU2</v>
          </cell>
          <cell r="E359">
            <v>81375</v>
          </cell>
          <cell r="G359">
            <v>6531971.25</v>
          </cell>
        </row>
        <row r="360">
          <cell r="B360" t="str">
            <v>FPEU2</v>
          </cell>
          <cell r="E360">
            <v>11500</v>
          </cell>
          <cell r="G360">
            <v>921149.99999999988</v>
          </cell>
        </row>
        <row r="361">
          <cell r="B361" t="str">
            <v>FPEU2</v>
          </cell>
          <cell r="E361">
            <v>13500</v>
          </cell>
          <cell r="G361">
            <v>1092825</v>
          </cell>
        </row>
        <row r="362">
          <cell r="B362" t="str">
            <v>FPEU2</v>
          </cell>
          <cell r="E362">
            <v>17000</v>
          </cell>
          <cell r="G362">
            <v>1356600</v>
          </cell>
        </row>
        <row r="363">
          <cell r="B363" t="str">
            <v>FSJY2</v>
          </cell>
          <cell r="E363">
            <v>7718</v>
          </cell>
          <cell r="G363">
            <v>4053.5707799999996</v>
          </cell>
        </row>
        <row r="364">
          <cell r="B364" t="str">
            <v>FSJY2</v>
          </cell>
          <cell r="E364">
            <v>6363738</v>
          </cell>
          <cell r="G364">
            <v>3281410.5897960002</v>
          </cell>
        </row>
        <row r="365">
          <cell r="B365" t="str">
            <v>FSJY2</v>
          </cell>
          <cell r="E365">
            <v>18652830</v>
          </cell>
          <cell r="G365">
            <v>9580709.0313900001</v>
          </cell>
        </row>
        <row r="366">
          <cell r="B366" t="str">
            <v>FSJY2</v>
          </cell>
          <cell r="E366">
            <v>12733740</v>
          </cell>
          <cell r="G366">
            <v>6543232.2990000006</v>
          </cell>
        </row>
        <row r="367">
          <cell r="B367" t="str">
            <v>FSJY2</v>
          </cell>
          <cell r="E367">
            <v>11032680</v>
          </cell>
          <cell r="G367">
            <v>5669142.6180000007</v>
          </cell>
        </row>
        <row r="368">
          <cell r="B368" t="str">
            <v>FSJY2</v>
          </cell>
          <cell r="E368">
            <v>11032680</v>
          </cell>
          <cell r="G368">
            <v>5657161.1275199996</v>
          </cell>
        </row>
        <row r="369">
          <cell r="B369" t="str">
            <v>FSJY2</v>
          </cell>
          <cell r="E369">
            <v>12435220</v>
          </cell>
          <cell r="G369">
            <v>6376333.1480799997</v>
          </cell>
        </row>
        <row r="370">
          <cell r="B370" t="str">
            <v>FSJY2</v>
          </cell>
          <cell r="E370">
            <v>11032680</v>
          </cell>
          <cell r="G370">
            <v>5635327.4538000003</v>
          </cell>
        </row>
        <row r="371">
          <cell r="B371" t="str">
            <v>FSJY2</v>
          </cell>
          <cell r="E371">
            <v>6217610</v>
          </cell>
          <cell r="G371">
            <v>3179343.7854500003</v>
          </cell>
        </row>
        <row r="372">
          <cell r="B372" t="str">
            <v>FSJY2</v>
          </cell>
          <cell r="E372">
            <v>25228338</v>
          </cell>
          <cell r="G372">
            <v>12917665.90614</v>
          </cell>
        </row>
        <row r="373">
          <cell r="B373" t="str">
            <v>FSJY2</v>
          </cell>
          <cell r="E373">
            <v>21160380</v>
          </cell>
          <cell r="G373">
            <v>10825608.087239999</v>
          </cell>
        </row>
        <row r="374">
          <cell r="B374" t="str">
            <v>FSJY2</v>
          </cell>
          <cell r="E374">
            <v>11032680</v>
          </cell>
          <cell r="G374">
            <v>5619528.6560399998</v>
          </cell>
        </row>
        <row r="375">
          <cell r="B375" t="str">
            <v>FSJY2</v>
          </cell>
          <cell r="E375">
            <v>25228338</v>
          </cell>
          <cell r="G375">
            <v>12830829.966744</v>
          </cell>
        </row>
        <row r="376">
          <cell r="B376" t="str">
            <v>FSJY2</v>
          </cell>
          <cell r="E376">
            <v>25228338</v>
          </cell>
          <cell r="G376">
            <v>12763192.792566</v>
          </cell>
        </row>
        <row r="377">
          <cell r="B377" t="str">
            <v>FSJY2</v>
          </cell>
          <cell r="E377">
            <v>100000000</v>
          </cell>
          <cell r="G377">
            <v>51859999.999999993</v>
          </cell>
        </row>
        <row r="378">
          <cell r="B378" t="str">
            <v>FSJY2</v>
          </cell>
          <cell r="E378">
            <v>17502000</v>
          </cell>
          <cell r="G378">
            <v>9048884.040000001</v>
          </cell>
        </row>
        <row r="379">
          <cell r="B379" t="str">
            <v>FSJY2</v>
          </cell>
          <cell r="E379">
            <v>10580190</v>
          </cell>
          <cell r="G379">
            <v>5406699.2739899997</v>
          </cell>
        </row>
        <row r="380">
          <cell r="B380" t="str">
            <v>FSJY2</v>
          </cell>
          <cell r="E380">
            <v>17563170</v>
          </cell>
          <cell r="G380">
            <v>8988426.4530900009</v>
          </cell>
        </row>
        <row r="381">
          <cell r="B381" t="str">
            <v>FSJY2</v>
          </cell>
          <cell r="E381">
            <v>17563170</v>
          </cell>
          <cell r="G381">
            <v>8995908.3635099996</v>
          </cell>
        </row>
        <row r="382">
          <cell r="B382" t="str">
            <v>FSJY2</v>
          </cell>
          <cell r="E382">
            <v>21160380</v>
          </cell>
          <cell r="G382">
            <v>10833902.956199998</v>
          </cell>
        </row>
        <row r="383">
          <cell r="B383" t="str">
            <v>FSJY2</v>
          </cell>
          <cell r="E383">
            <v>25228338</v>
          </cell>
          <cell r="G383">
            <v>12852652.479114002</v>
          </cell>
        </row>
        <row r="384">
          <cell r="B384" t="str">
            <v>FSJY2</v>
          </cell>
          <cell r="E384">
            <v>25228338</v>
          </cell>
          <cell r="G384">
            <v>12913755.51375</v>
          </cell>
        </row>
        <row r="385">
          <cell r="B385" t="str">
            <v>FSJY2</v>
          </cell>
          <cell r="E385">
            <v>845000</v>
          </cell>
          <cell r="G385">
            <v>444816.45</v>
          </cell>
        </row>
        <row r="386">
          <cell r="B386" t="str">
            <v>FSJY2</v>
          </cell>
          <cell r="E386">
            <v>845000</v>
          </cell>
          <cell r="G386">
            <v>445551.6</v>
          </cell>
        </row>
        <row r="387">
          <cell r="B387" t="str">
            <v>FSUK2</v>
          </cell>
          <cell r="E387">
            <v>8510</v>
          </cell>
          <cell r="G387">
            <v>1028008</v>
          </cell>
        </row>
        <row r="388">
          <cell r="B388" t="str">
            <v>FPUS2</v>
          </cell>
          <cell r="E388">
            <v>45751.06</v>
          </cell>
          <cell r="G388">
            <v>2755746.4725099998</v>
          </cell>
        </row>
        <row r="389">
          <cell r="B389" t="str">
            <v>FPUS2</v>
          </cell>
          <cell r="E389">
            <v>20</v>
          </cell>
          <cell r="G389">
            <v>1198.4000000000001</v>
          </cell>
        </row>
        <row r="390">
          <cell r="B390" t="str">
            <v>FPUS2</v>
          </cell>
          <cell r="E390">
            <v>43</v>
          </cell>
          <cell r="G390">
            <v>2589.46</v>
          </cell>
        </row>
        <row r="391">
          <cell r="B391" t="str">
            <v>FPUS2</v>
          </cell>
          <cell r="E391">
            <v>43</v>
          </cell>
          <cell r="G391">
            <v>2589.46</v>
          </cell>
        </row>
        <row r="392">
          <cell r="B392" t="str">
            <v>FPUS2</v>
          </cell>
          <cell r="E392">
            <v>43</v>
          </cell>
          <cell r="G392">
            <v>2589.46</v>
          </cell>
        </row>
        <row r="393">
          <cell r="B393" t="str">
            <v>FPUS2</v>
          </cell>
          <cell r="E393">
            <v>42519.75</v>
          </cell>
          <cell r="G393">
            <v>2541830.6550000003</v>
          </cell>
        </row>
        <row r="394">
          <cell r="B394" t="str">
            <v>FPUS2</v>
          </cell>
          <cell r="E394">
            <v>34398</v>
          </cell>
          <cell r="G394">
            <v>2056312.44</v>
          </cell>
        </row>
        <row r="395">
          <cell r="B395" t="str">
            <v>FPUS2</v>
          </cell>
          <cell r="E395">
            <v>40131</v>
          </cell>
          <cell r="G395">
            <v>2421905.85</v>
          </cell>
        </row>
        <row r="396">
          <cell r="B396" t="str">
            <v>FPUS2</v>
          </cell>
          <cell r="E396">
            <v>40131</v>
          </cell>
          <cell r="G396">
            <v>2421905.85</v>
          </cell>
        </row>
        <row r="397">
          <cell r="B397" t="str">
            <v>FPUS2</v>
          </cell>
          <cell r="E397">
            <v>40131</v>
          </cell>
          <cell r="G397">
            <v>2421905.85</v>
          </cell>
        </row>
        <row r="398">
          <cell r="B398" t="str">
            <v>FPUS2</v>
          </cell>
          <cell r="E398">
            <v>4607</v>
          </cell>
          <cell r="G398">
            <v>278032.45</v>
          </cell>
        </row>
        <row r="399">
          <cell r="B399" t="str">
            <v>FPUS2</v>
          </cell>
          <cell r="E399">
            <v>3793</v>
          </cell>
          <cell r="G399">
            <v>226707.61000000002</v>
          </cell>
        </row>
        <row r="400">
          <cell r="B400" t="str">
            <v>FPUS2</v>
          </cell>
          <cell r="E400">
            <v>64501.919999999998</v>
          </cell>
          <cell r="G400">
            <v>3847539.5279999999</v>
          </cell>
        </row>
        <row r="401">
          <cell r="B401" t="str">
            <v>FPUS2</v>
          </cell>
          <cell r="E401">
            <v>35108.6</v>
          </cell>
          <cell r="G401">
            <v>2094227.9899999998</v>
          </cell>
        </row>
        <row r="402">
          <cell r="B402" t="str">
            <v>FPUS2</v>
          </cell>
          <cell r="E402">
            <v>102876.48</v>
          </cell>
          <cell r="G402">
            <v>6136582.0319999997</v>
          </cell>
        </row>
        <row r="403">
          <cell r="B403" t="str">
            <v>FPUS2</v>
          </cell>
          <cell r="E403">
            <v>38424.300000000003</v>
          </cell>
          <cell r="G403">
            <v>2297004.6540000001</v>
          </cell>
        </row>
        <row r="404">
          <cell r="B404" t="str">
            <v>FPUS2</v>
          </cell>
          <cell r="E404">
            <v>40131</v>
          </cell>
          <cell r="G404">
            <v>2399432.4899999998</v>
          </cell>
        </row>
        <row r="405">
          <cell r="B405" t="str">
            <v>FPUS2</v>
          </cell>
          <cell r="E405">
            <v>40131</v>
          </cell>
          <cell r="G405">
            <v>2399432.4899999998</v>
          </cell>
        </row>
        <row r="406">
          <cell r="B406" t="str">
            <v>FPUS2</v>
          </cell>
          <cell r="E406">
            <v>30767.1</v>
          </cell>
          <cell r="G406">
            <v>1862640.2339999999</v>
          </cell>
        </row>
        <row r="407">
          <cell r="B407" t="str">
            <v>FPUS2</v>
          </cell>
          <cell r="E407">
            <v>40830</v>
          </cell>
          <cell r="G407">
            <v>2471848.2000000002</v>
          </cell>
        </row>
        <row r="408">
          <cell r="B408" t="str">
            <v>FPUS2</v>
          </cell>
          <cell r="E408">
            <v>69369.3</v>
          </cell>
          <cell r="G408">
            <v>4199617.4220000003</v>
          </cell>
        </row>
        <row r="409">
          <cell r="B409" t="str">
            <v>FPUS2</v>
          </cell>
          <cell r="E409">
            <v>34613.040000000001</v>
          </cell>
          <cell r="G409">
            <v>2095473.4416</v>
          </cell>
        </row>
        <row r="410">
          <cell r="B410" t="str">
            <v>FPUS2</v>
          </cell>
          <cell r="E410">
            <v>77395.5</v>
          </cell>
          <cell r="G410">
            <v>4685523.57</v>
          </cell>
        </row>
        <row r="411">
          <cell r="B411" t="str">
            <v>FPUS2</v>
          </cell>
          <cell r="E411">
            <v>38697.75</v>
          </cell>
          <cell r="G411">
            <v>2342761.7850000001</v>
          </cell>
        </row>
        <row r="412">
          <cell r="B412" t="str">
            <v>FPUS2</v>
          </cell>
          <cell r="E412">
            <v>35231.620000000003</v>
          </cell>
          <cell r="G412">
            <v>2132922.2748000002</v>
          </cell>
        </row>
        <row r="413">
          <cell r="B413" t="str">
            <v>FPUS2</v>
          </cell>
          <cell r="E413">
            <v>34398</v>
          </cell>
          <cell r="G413">
            <v>2082454.92</v>
          </cell>
        </row>
        <row r="414">
          <cell r="B414" t="str">
            <v>FPUS2</v>
          </cell>
          <cell r="E414">
            <v>34875</v>
          </cell>
          <cell r="G414">
            <v>2111332.5</v>
          </cell>
        </row>
        <row r="415">
          <cell r="B415" t="str">
            <v>FPUS2</v>
          </cell>
          <cell r="E415">
            <v>40131</v>
          </cell>
          <cell r="G415">
            <v>2399031.1800000002</v>
          </cell>
        </row>
        <row r="416">
          <cell r="B416" t="str">
            <v>FPUS2</v>
          </cell>
          <cell r="E416">
            <v>34875</v>
          </cell>
          <cell r="G416">
            <v>2112727.5</v>
          </cell>
        </row>
        <row r="417">
          <cell r="B417" t="str">
            <v>FPUS2</v>
          </cell>
          <cell r="E417">
            <v>34398</v>
          </cell>
          <cell r="G417">
            <v>2083830.8399999999</v>
          </cell>
        </row>
        <row r="418">
          <cell r="B418" t="str">
            <v>FPUS2</v>
          </cell>
          <cell r="E418">
            <v>60966.400000000001</v>
          </cell>
          <cell r="G418">
            <v>3628720.1280000005</v>
          </cell>
        </row>
        <row r="419">
          <cell r="B419" t="str">
            <v>FPUS2</v>
          </cell>
          <cell r="E419">
            <v>60966.400000000001</v>
          </cell>
          <cell r="G419">
            <v>3628720.1280000005</v>
          </cell>
        </row>
        <row r="420">
          <cell r="B420" t="str">
            <v>FPUS2</v>
          </cell>
          <cell r="E420">
            <v>35721</v>
          </cell>
          <cell r="G420">
            <v>2134329.75</v>
          </cell>
        </row>
        <row r="421">
          <cell r="B421" t="str">
            <v>FPUS2</v>
          </cell>
          <cell r="E421">
            <v>41086.5</v>
          </cell>
          <cell r="G421">
            <v>2454918.375</v>
          </cell>
        </row>
        <row r="422">
          <cell r="B422" t="str">
            <v>FPUS2</v>
          </cell>
          <cell r="E422">
            <v>34875.75</v>
          </cell>
          <cell r="G422">
            <v>2083826.0625</v>
          </cell>
        </row>
        <row r="423">
          <cell r="B423" t="str">
            <v>FPUS2</v>
          </cell>
          <cell r="E423">
            <v>39487.5</v>
          </cell>
          <cell r="G423">
            <v>2359378.125</v>
          </cell>
        </row>
        <row r="424">
          <cell r="B424" t="str">
            <v>FPUS2</v>
          </cell>
          <cell r="E424">
            <v>34548.19</v>
          </cell>
          <cell r="G424">
            <v>2091201.9407000002</v>
          </cell>
        </row>
        <row r="425">
          <cell r="B425" t="str">
            <v>FPUS2</v>
          </cell>
          <cell r="E425">
            <v>38028</v>
          </cell>
          <cell r="G425">
            <v>2272553.2799999998</v>
          </cell>
        </row>
        <row r="426">
          <cell r="B426" t="str">
            <v>FPUS2</v>
          </cell>
          <cell r="E426">
            <v>34589.1</v>
          </cell>
          <cell r="G426">
            <v>2098866.588</v>
          </cell>
        </row>
        <row r="427">
          <cell r="B427" t="str">
            <v>FPUS2</v>
          </cell>
          <cell r="E427">
            <v>30576</v>
          </cell>
          <cell r="G427">
            <v>1855351.68</v>
          </cell>
        </row>
        <row r="428">
          <cell r="B428" t="str">
            <v>FPUS2</v>
          </cell>
          <cell r="E428">
            <v>74100</v>
          </cell>
          <cell r="G428">
            <v>4496388</v>
          </cell>
        </row>
        <row r="429">
          <cell r="B429" t="str">
            <v>FPUS2</v>
          </cell>
          <cell r="E429">
            <v>73103.839999999997</v>
          </cell>
          <cell r="G429">
            <v>4435941.0111999996</v>
          </cell>
        </row>
        <row r="430">
          <cell r="B430" t="str">
            <v>FPUS2</v>
          </cell>
          <cell r="E430">
            <v>30862.65</v>
          </cell>
          <cell r="G430">
            <v>1872745.6020000002</v>
          </cell>
        </row>
        <row r="431">
          <cell r="B431" t="str">
            <v>FPUS2</v>
          </cell>
          <cell r="E431">
            <v>30862.65</v>
          </cell>
          <cell r="G431">
            <v>1872745.6020000002</v>
          </cell>
        </row>
        <row r="432">
          <cell r="B432" t="str">
            <v>FPUS2</v>
          </cell>
          <cell r="E432">
            <v>31200</v>
          </cell>
          <cell r="G432">
            <v>1893216</v>
          </cell>
        </row>
        <row r="433">
          <cell r="B433" t="str">
            <v>FPUS2</v>
          </cell>
          <cell r="E433">
            <v>35721</v>
          </cell>
          <cell r="G433">
            <v>2167550.2799999998</v>
          </cell>
        </row>
        <row r="434">
          <cell r="B434" t="str">
            <v>FPUS2</v>
          </cell>
          <cell r="E434">
            <v>77395.5</v>
          </cell>
          <cell r="G434">
            <v>4696358.9400000004</v>
          </cell>
        </row>
        <row r="435">
          <cell r="B435" t="str">
            <v>FPUS2</v>
          </cell>
          <cell r="E435">
            <v>34398</v>
          </cell>
          <cell r="G435">
            <v>2087270.64</v>
          </cell>
        </row>
        <row r="436">
          <cell r="B436" t="str">
            <v>FPUS2</v>
          </cell>
          <cell r="E436">
            <v>41564.25</v>
          </cell>
          <cell r="G436">
            <v>2522118.69</v>
          </cell>
        </row>
        <row r="437">
          <cell r="B437" t="str">
            <v>FPUS2</v>
          </cell>
          <cell r="E437">
            <v>35721</v>
          </cell>
          <cell r="G437">
            <v>2135401.38</v>
          </cell>
        </row>
        <row r="438">
          <cell r="B438" t="str">
            <v>FPUS2</v>
          </cell>
          <cell r="E438">
            <v>69796.350000000006</v>
          </cell>
          <cell r="G438">
            <v>4172425.8030000003</v>
          </cell>
        </row>
        <row r="439">
          <cell r="B439" t="str">
            <v>FPUS2</v>
          </cell>
          <cell r="E439">
            <v>28235</v>
          </cell>
          <cell r="G439">
            <v>1707652.7999999998</v>
          </cell>
        </row>
        <row r="440">
          <cell r="B440" t="str">
            <v>FPUS2</v>
          </cell>
          <cell r="E440">
            <v>28235</v>
          </cell>
          <cell r="G440">
            <v>1707370.45</v>
          </cell>
        </row>
        <row r="441">
          <cell r="B441" t="str">
            <v>FPUS2</v>
          </cell>
          <cell r="E441">
            <v>46312.5</v>
          </cell>
          <cell r="G441">
            <v>2801906.25</v>
          </cell>
        </row>
        <row r="442">
          <cell r="B442" t="str">
            <v>FPUS2</v>
          </cell>
          <cell r="E442">
            <v>28687.5</v>
          </cell>
          <cell r="G442">
            <v>1735593.75</v>
          </cell>
        </row>
        <row r="443">
          <cell r="B443" t="str">
            <v>FPUS2</v>
          </cell>
          <cell r="E443">
            <v>11092.5</v>
          </cell>
          <cell r="G443">
            <v>662776.875</v>
          </cell>
        </row>
        <row r="444">
          <cell r="B444" t="str">
            <v>FPUS2</v>
          </cell>
          <cell r="E444">
            <v>39780</v>
          </cell>
          <cell r="G444">
            <v>2376855</v>
          </cell>
        </row>
        <row r="445">
          <cell r="B445" t="str">
            <v>FPUS2</v>
          </cell>
          <cell r="E445">
            <v>39780</v>
          </cell>
          <cell r="G445">
            <v>2376855</v>
          </cell>
        </row>
        <row r="446">
          <cell r="B446" t="str">
            <v>FPUS2</v>
          </cell>
          <cell r="E446">
            <v>53952.82</v>
          </cell>
          <cell r="G446">
            <v>3281410.5123999999</v>
          </cell>
        </row>
        <row r="447">
          <cell r="B447" t="str">
            <v>FPUS2</v>
          </cell>
          <cell r="E447">
            <v>39780</v>
          </cell>
          <cell r="G447">
            <v>2376855</v>
          </cell>
        </row>
        <row r="448">
          <cell r="B448" t="str">
            <v>FPUS2</v>
          </cell>
          <cell r="E448">
            <v>39780</v>
          </cell>
          <cell r="G448">
            <v>2376855</v>
          </cell>
        </row>
        <row r="449">
          <cell r="B449" t="str">
            <v>FPUS2</v>
          </cell>
          <cell r="E449">
            <v>157941.14000000001</v>
          </cell>
          <cell r="G449">
            <v>9580709.5524000004</v>
          </cell>
        </row>
        <row r="450">
          <cell r="B450" t="str">
            <v>FPUS2</v>
          </cell>
          <cell r="E450">
            <v>107867.34</v>
          </cell>
          <cell r="G450">
            <v>6543232.8443999998</v>
          </cell>
        </row>
        <row r="451">
          <cell r="B451" t="str">
            <v>FPUS2</v>
          </cell>
          <cell r="E451">
            <v>93457.68</v>
          </cell>
          <cell r="G451">
            <v>5669142.8687999994</v>
          </cell>
        </row>
        <row r="452">
          <cell r="B452" t="str">
            <v>FPUS2</v>
          </cell>
          <cell r="E452">
            <v>38981</v>
          </cell>
          <cell r="G452">
            <v>2329504.56</v>
          </cell>
        </row>
        <row r="453">
          <cell r="B453" t="str">
            <v>FPUS2</v>
          </cell>
          <cell r="E453">
            <v>93260.160000000003</v>
          </cell>
          <cell r="G453">
            <v>5657161.3055999996</v>
          </cell>
        </row>
        <row r="454">
          <cell r="B454" t="str">
            <v>FPUS2</v>
          </cell>
          <cell r="E454">
            <v>77963</v>
          </cell>
          <cell r="G454">
            <v>4659068.88</v>
          </cell>
        </row>
        <row r="455">
          <cell r="B455" t="str">
            <v>FPUS2</v>
          </cell>
          <cell r="E455">
            <v>105115.95</v>
          </cell>
          <cell r="G455">
            <v>6376333.5269999998</v>
          </cell>
        </row>
        <row r="456">
          <cell r="B456" t="str">
            <v>FPUS2</v>
          </cell>
          <cell r="E456">
            <v>38220</v>
          </cell>
          <cell r="G456">
            <v>2312310</v>
          </cell>
        </row>
        <row r="457">
          <cell r="B457" t="str">
            <v>FPUS2</v>
          </cell>
          <cell r="E457">
            <v>92961.52</v>
          </cell>
          <cell r="G457">
            <v>5635327.3424000004</v>
          </cell>
        </row>
        <row r="458">
          <cell r="B458" t="str">
            <v>FPUS2</v>
          </cell>
          <cell r="E458">
            <v>52447.11</v>
          </cell>
          <cell r="G458">
            <v>3179343.8081999999</v>
          </cell>
        </row>
        <row r="459">
          <cell r="B459" t="str">
            <v>FPUS2</v>
          </cell>
          <cell r="E459">
            <v>212987.06</v>
          </cell>
          <cell r="G459">
            <v>12917665.188999999</v>
          </cell>
        </row>
        <row r="460">
          <cell r="B460" t="str">
            <v>FPUS2</v>
          </cell>
          <cell r="E460">
            <v>178493.13</v>
          </cell>
          <cell r="G460">
            <v>10825608.3345</v>
          </cell>
        </row>
        <row r="461">
          <cell r="B461" t="str">
            <v>FPUS2</v>
          </cell>
          <cell r="E461">
            <v>92548.23</v>
          </cell>
          <cell r="G461">
            <v>5619528.5255999994</v>
          </cell>
        </row>
        <row r="462">
          <cell r="B462" t="str">
            <v>FPUS2</v>
          </cell>
          <cell r="E462">
            <v>35721</v>
          </cell>
          <cell r="G462">
            <v>2132543.7000000002</v>
          </cell>
        </row>
        <row r="463">
          <cell r="B463" t="str">
            <v>FPUS2</v>
          </cell>
          <cell r="E463">
            <v>35721</v>
          </cell>
          <cell r="G463">
            <v>2132543.7000000002</v>
          </cell>
        </row>
        <row r="464">
          <cell r="B464" t="str">
            <v>FPUS2</v>
          </cell>
          <cell r="E464">
            <v>35721</v>
          </cell>
          <cell r="G464">
            <v>2132543.7000000002</v>
          </cell>
        </row>
        <row r="465">
          <cell r="B465" t="str">
            <v>FPUS2</v>
          </cell>
          <cell r="E465">
            <v>42046.26</v>
          </cell>
          <cell r="G465">
            <v>2510161.7220000001</v>
          </cell>
        </row>
        <row r="466">
          <cell r="B466" t="str">
            <v>FPUS2</v>
          </cell>
          <cell r="E466">
            <v>208326.5</v>
          </cell>
          <cell r="G466">
            <v>12830829.135000002</v>
          </cell>
        </row>
        <row r="467">
          <cell r="B467" t="str">
            <v>FPUS2</v>
          </cell>
          <cell r="E467">
            <v>35721</v>
          </cell>
          <cell r="G467">
            <v>2132543.7000000002</v>
          </cell>
        </row>
        <row r="468">
          <cell r="B468" t="str">
            <v>FPUS2</v>
          </cell>
          <cell r="E468">
            <v>206993.07</v>
          </cell>
          <cell r="G468">
            <v>12763192.6962</v>
          </cell>
        </row>
        <row r="469">
          <cell r="B469" t="str">
            <v>FPUS2</v>
          </cell>
          <cell r="E469">
            <v>38697.75</v>
          </cell>
          <cell r="G469">
            <v>2310255.6750000003</v>
          </cell>
        </row>
        <row r="470">
          <cell r="B470" t="str">
            <v>FPUS2</v>
          </cell>
          <cell r="E470">
            <v>33442.5</v>
          </cell>
          <cell r="G470">
            <v>1996517.25</v>
          </cell>
        </row>
        <row r="471">
          <cell r="B471" t="str">
            <v>FPUS2</v>
          </cell>
          <cell r="E471">
            <v>34207</v>
          </cell>
          <cell r="G471">
            <v>2042157.9000000001</v>
          </cell>
        </row>
        <row r="472">
          <cell r="B472" t="str">
            <v>FPUS2</v>
          </cell>
          <cell r="E472">
            <v>34400</v>
          </cell>
          <cell r="G472">
            <v>2053680</v>
          </cell>
        </row>
        <row r="473">
          <cell r="B473" t="str">
            <v>FPUS2</v>
          </cell>
          <cell r="E473">
            <v>38417</v>
          </cell>
          <cell r="G473">
            <v>2293494.9</v>
          </cell>
        </row>
        <row r="474">
          <cell r="B474" t="str">
            <v>FPUS2</v>
          </cell>
          <cell r="E474">
            <v>35231.629999999997</v>
          </cell>
          <cell r="G474">
            <v>2103328.3109999998</v>
          </cell>
        </row>
        <row r="475">
          <cell r="B475" t="str">
            <v>FPUS2</v>
          </cell>
          <cell r="E475">
            <v>22617.42</v>
          </cell>
          <cell r="G475">
            <v>1350938.4965999997</v>
          </cell>
        </row>
        <row r="476">
          <cell r="B476" t="str">
            <v>FPUS2</v>
          </cell>
          <cell r="E476">
            <v>73075</v>
          </cell>
          <cell r="G476">
            <v>4364769.75</v>
          </cell>
        </row>
        <row r="477">
          <cell r="B477" t="str">
            <v>FPUS2</v>
          </cell>
          <cell r="E477">
            <v>39375</v>
          </cell>
          <cell r="G477">
            <v>2351868.75</v>
          </cell>
        </row>
        <row r="478">
          <cell r="B478" t="str">
            <v>FPUS2</v>
          </cell>
          <cell r="E478">
            <v>33503</v>
          </cell>
          <cell r="G478">
            <v>2001134.19</v>
          </cell>
        </row>
        <row r="479">
          <cell r="B479" t="str">
            <v>FPUS2</v>
          </cell>
          <cell r="E479">
            <v>34154.25</v>
          </cell>
          <cell r="G479">
            <v>2040033.3524999998</v>
          </cell>
        </row>
        <row r="480">
          <cell r="B480" t="str">
            <v>FPUS2</v>
          </cell>
          <cell r="E480">
            <v>48125</v>
          </cell>
          <cell r="G480">
            <v>2868731.25</v>
          </cell>
        </row>
        <row r="481">
          <cell r="B481" t="str">
            <v>FPUS2</v>
          </cell>
          <cell r="E481">
            <v>55247.9</v>
          </cell>
          <cell r="G481">
            <v>3293327.3190000001</v>
          </cell>
        </row>
        <row r="482">
          <cell r="B482" t="str">
            <v>FPUS2</v>
          </cell>
          <cell r="E482">
            <v>28235.02</v>
          </cell>
          <cell r="G482">
            <v>1705395.2080000001</v>
          </cell>
        </row>
        <row r="483">
          <cell r="B483" t="str">
            <v>FPUS2</v>
          </cell>
          <cell r="E483">
            <v>34612.5</v>
          </cell>
          <cell r="G483">
            <v>2093017.875</v>
          </cell>
        </row>
        <row r="484">
          <cell r="B484" t="str">
            <v>FPUS2</v>
          </cell>
          <cell r="E484">
            <v>28235</v>
          </cell>
          <cell r="G484">
            <v>1706241.05</v>
          </cell>
        </row>
        <row r="485">
          <cell r="B485" t="str">
            <v>FPUS2</v>
          </cell>
          <cell r="E485">
            <v>46369.26</v>
          </cell>
          <cell r="G485">
            <v>2764071.5885999999</v>
          </cell>
        </row>
        <row r="486">
          <cell r="B486" t="str">
            <v>FPUS2</v>
          </cell>
          <cell r="E486">
            <v>39375</v>
          </cell>
          <cell r="G486">
            <v>2350687.5</v>
          </cell>
        </row>
        <row r="487">
          <cell r="B487" t="str">
            <v>FPUS2</v>
          </cell>
          <cell r="E487">
            <v>39165</v>
          </cell>
          <cell r="G487">
            <v>2338150.5</v>
          </cell>
        </row>
        <row r="488">
          <cell r="B488" t="str">
            <v>FPUS2</v>
          </cell>
          <cell r="E488">
            <v>33812.25</v>
          </cell>
          <cell r="G488">
            <v>2018591.3250000002</v>
          </cell>
        </row>
        <row r="489">
          <cell r="B489" t="str">
            <v>FPUS2</v>
          </cell>
          <cell r="E489">
            <v>42130.37</v>
          </cell>
          <cell r="G489">
            <v>2561105.1923000002</v>
          </cell>
        </row>
        <row r="490">
          <cell r="B490" t="str">
            <v>FPUS2</v>
          </cell>
          <cell r="E490">
            <v>38019.15</v>
          </cell>
          <cell r="G490">
            <v>2302819.9155000001</v>
          </cell>
        </row>
        <row r="491">
          <cell r="B491" t="str">
            <v>FPUS2</v>
          </cell>
          <cell r="E491">
            <v>15975</v>
          </cell>
          <cell r="G491">
            <v>957541.5</v>
          </cell>
        </row>
        <row r="492">
          <cell r="B492" t="str">
            <v>FPUS2</v>
          </cell>
          <cell r="E492">
            <v>39600</v>
          </cell>
          <cell r="G492">
            <v>2373624</v>
          </cell>
        </row>
        <row r="493">
          <cell r="B493" t="str">
            <v>FPUS2</v>
          </cell>
          <cell r="E493">
            <v>38773</v>
          </cell>
          <cell r="G493">
            <v>2315135.83</v>
          </cell>
        </row>
        <row r="494">
          <cell r="B494" t="str">
            <v>FPUS2</v>
          </cell>
          <cell r="E494">
            <v>38934.160000000003</v>
          </cell>
          <cell r="G494">
            <v>2324758.6936000003</v>
          </cell>
        </row>
        <row r="495">
          <cell r="B495" t="str">
            <v>FPUS2</v>
          </cell>
          <cell r="E495">
            <v>28235</v>
          </cell>
          <cell r="G495">
            <v>1706805.75</v>
          </cell>
        </row>
        <row r="496">
          <cell r="B496" t="str">
            <v>FPUS2</v>
          </cell>
          <cell r="E496">
            <v>34398</v>
          </cell>
          <cell r="G496">
            <v>2053560.6</v>
          </cell>
        </row>
        <row r="497">
          <cell r="B497" t="str">
            <v>FPUS2</v>
          </cell>
          <cell r="E497">
            <v>69607.199999999997</v>
          </cell>
          <cell r="G497">
            <v>4155549.84</v>
          </cell>
        </row>
        <row r="498">
          <cell r="B498" t="str">
            <v>FPUS2</v>
          </cell>
          <cell r="E498">
            <v>34585</v>
          </cell>
          <cell r="G498">
            <v>2064724.5</v>
          </cell>
        </row>
        <row r="499">
          <cell r="B499" t="str">
            <v>FPUS2</v>
          </cell>
          <cell r="E499">
            <v>34750</v>
          </cell>
          <cell r="G499">
            <v>2074575</v>
          </cell>
        </row>
        <row r="500">
          <cell r="B500" t="str">
            <v>FPUS2</v>
          </cell>
          <cell r="E500">
            <v>42233.1</v>
          </cell>
          <cell r="G500">
            <v>2521316.0699999998</v>
          </cell>
        </row>
        <row r="501">
          <cell r="B501" t="str">
            <v>FPUS2</v>
          </cell>
          <cell r="E501">
            <v>34589.1</v>
          </cell>
          <cell r="G501">
            <v>2064969.27</v>
          </cell>
        </row>
        <row r="502">
          <cell r="B502" t="str">
            <v>FPUS2</v>
          </cell>
          <cell r="E502">
            <v>85296</v>
          </cell>
          <cell r="G502">
            <v>5109230.3999999994</v>
          </cell>
        </row>
        <row r="503">
          <cell r="B503" t="str">
            <v>FPUS2</v>
          </cell>
          <cell r="E503">
            <v>90558</v>
          </cell>
          <cell r="G503">
            <v>5424424.2000000002</v>
          </cell>
        </row>
        <row r="504">
          <cell r="B504" t="str">
            <v>FPUS2</v>
          </cell>
          <cell r="E504">
            <v>90558</v>
          </cell>
          <cell r="G504">
            <v>5424424.2000000002</v>
          </cell>
        </row>
        <row r="505">
          <cell r="B505" t="str">
            <v>FPUS2</v>
          </cell>
          <cell r="E505">
            <v>84509.2</v>
          </cell>
          <cell r="G505">
            <v>5044354.148</v>
          </cell>
        </row>
        <row r="506">
          <cell r="B506" t="str">
            <v>FPUS2</v>
          </cell>
          <cell r="E506">
            <v>78898.100000000006</v>
          </cell>
          <cell r="G506">
            <v>4709427.5890000006</v>
          </cell>
        </row>
        <row r="507">
          <cell r="B507" t="str">
            <v>FPUS2</v>
          </cell>
          <cell r="E507">
            <v>47600</v>
          </cell>
          <cell r="G507">
            <v>2841244</v>
          </cell>
        </row>
        <row r="508">
          <cell r="B508" t="str">
            <v>FPUS2</v>
          </cell>
          <cell r="E508">
            <v>66250</v>
          </cell>
          <cell r="G508">
            <v>3939887.5</v>
          </cell>
        </row>
        <row r="509">
          <cell r="B509" t="str">
            <v>FPUS2</v>
          </cell>
          <cell r="E509">
            <v>47556.32</v>
          </cell>
          <cell r="G509">
            <v>2814858.5807999996</v>
          </cell>
        </row>
        <row r="510">
          <cell r="B510" t="str">
            <v>FPUS2</v>
          </cell>
          <cell r="E510">
            <v>38773</v>
          </cell>
          <cell r="G510">
            <v>2314360.37</v>
          </cell>
        </row>
        <row r="511">
          <cell r="B511" t="str">
            <v>FPUS2</v>
          </cell>
          <cell r="E511">
            <v>45825</v>
          </cell>
          <cell r="G511">
            <v>2779744.5</v>
          </cell>
        </row>
        <row r="512">
          <cell r="B512" t="str">
            <v>FPUS2</v>
          </cell>
          <cell r="E512">
            <v>4939.43</v>
          </cell>
          <cell r="G512">
            <v>294636.99950000003</v>
          </cell>
        </row>
        <row r="513">
          <cell r="B513" t="str">
            <v>FPUS2</v>
          </cell>
          <cell r="E513">
            <v>29175</v>
          </cell>
          <cell r="G513">
            <v>1769755.5</v>
          </cell>
        </row>
        <row r="514">
          <cell r="B514" t="str">
            <v>FPUS2</v>
          </cell>
          <cell r="E514">
            <v>38019.15</v>
          </cell>
          <cell r="G514">
            <v>2303580.2985</v>
          </cell>
        </row>
        <row r="515">
          <cell r="B515" t="str">
            <v>FPUS2</v>
          </cell>
          <cell r="E515">
            <v>100000</v>
          </cell>
          <cell r="G515">
            <v>6059000</v>
          </cell>
        </row>
        <row r="516">
          <cell r="B516" t="str">
            <v>FPUS2</v>
          </cell>
          <cell r="E516">
            <v>70016</v>
          </cell>
          <cell r="G516">
            <v>4188357.12</v>
          </cell>
        </row>
        <row r="517">
          <cell r="B517" t="str">
            <v>FPUS2</v>
          </cell>
          <cell r="E517">
            <v>41779.279999999999</v>
          </cell>
          <cell r="G517">
            <v>2530988.7823999999</v>
          </cell>
        </row>
        <row r="518">
          <cell r="B518" t="str">
            <v>FPUS2</v>
          </cell>
          <cell r="E518">
            <v>33441.51</v>
          </cell>
          <cell r="G518">
            <v>2025886.6758000001</v>
          </cell>
        </row>
        <row r="519">
          <cell r="B519" t="str">
            <v>FPUS2</v>
          </cell>
          <cell r="E519">
            <v>34942</v>
          </cell>
          <cell r="G519">
            <v>2083940.8800000001</v>
          </cell>
        </row>
        <row r="520">
          <cell r="B520" t="str">
            <v>FPUS2</v>
          </cell>
          <cell r="E520">
            <v>31027.4</v>
          </cell>
          <cell r="G520">
            <v>1850474.1360000002</v>
          </cell>
        </row>
        <row r="521">
          <cell r="B521" t="str">
            <v>FPUS2</v>
          </cell>
          <cell r="E521">
            <v>38417</v>
          </cell>
          <cell r="G521">
            <v>2291189.88</v>
          </cell>
        </row>
        <row r="522">
          <cell r="B522" t="str">
            <v>FPUS2</v>
          </cell>
          <cell r="E522">
            <v>35320.5</v>
          </cell>
          <cell r="G522">
            <v>2106514.62</v>
          </cell>
        </row>
        <row r="523">
          <cell r="B523" t="str">
            <v>FPUS2</v>
          </cell>
          <cell r="E523">
            <v>34589.1</v>
          </cell>
          <cell r="G523">
            <v>2062893.9239999999</v>
          </cell>
        </row>
        <row r="524">
          <cell r="B524" t="str">
            <v>FPUS2</v>
          </cell>
          <cell r="E524">
            <v>58987.5</v>
          </cell>
          <cell r="G524">
            <v>3518014.5</v>
          </cell>
        </row>
        <row r="525">
          <cell r="B525" t="str">
            <v>FPUS2</v>
          </cell>
          <cell r="E525">
            <v>42619.5</v>
          </cell>
          <cell r="G525">
            <v>2542679.3699999996</v>
          </cell>
        </row>
        <row r="526">
          <cell r="B526" t="str">
            <v>FPUS2</v>
          </cell>
          <cell r="E526">
            <v>36753.75</v>
          </cell>
          <cell r="G526">
            <v>2192728.7250000001</v>
          </cell>
        </row>
        <row r="527">
          <cell r="B527" t="str">
            <v>FPUS2</v>
          </cell>
          <cell r="E527">
            <v>50000</v>
          </cell>
          <cell r="G527">
            <v>2995000</v>
          </cell>
        </row>
        <row r="528">
          <cell r="B528" t="str">
            <v>FPUS2</v>
          </cell>
          <cell r="E528">
            <v>15975</v>
          </cell>
          <cell r="G528">
            <v>956902.5</v>
          </cell>
        </row>
        <row r="529">
          <cell r="B529" t="str">
            <v>FPUS2</v>
          </cell>
          <cell r="E529">
            <v>28235</v>
          </cell>
          <cell r="G529">
            <v>1706523.4</v>
          </cell>
        </row>
        <row r="530">
          <cell r="B530" t="str">
            <v>FPUS2</v>
          </cell>
          <cell r="E530">
            <v>33205</v>
          </cell>
          <cell r="G530">
            <v>1978021.85</v>
          </cell>
        </row>
        <row r="531">
          <cell r="B531" t="str">
            <v>FPUS2</v>
          </cell>
          <cell r="E531">
            <v>42620</v>
          </cell>
          <cell r="G531">
            <v>2538873.4</v>
          </cell>
        </row>
        <row r="532">
          <cell r="B532" t="str">
            <v>FPUS2</v>
          </cell>
          <cell r="E532">
            <v>48125</v>
          </cell>
          <cell r="G532">
            <v>2866806.25</v>
          </cell>
        </row>
        <row r="533">
          <cell r="B533" t="str">
            <v>FPUS2</v>
          </cell>
          <cell r="E533">
            <v>38773</v>
          </cell>
          <cell r="G533">
            <v>2309707.61</v>
          </cell>
        </row>
        <row r="534">
          <cell r="B534" t="str">
            <v>FPUS2</v>
          </cell>
          <cell r="E534">
            <v>39690</v>
          </cell>
          <cell r="G534">
            <v>2364333.2999999998</v>
          </cell>
        </row>
        <row r="535">
          <cell r="B535" t="str">
            <v>FPUS2</v>
          </cell>
          <cell r="E535">
            <v>48750</v>
          </cell>
          <cell r="G535">
            <v>2891850</v>
          </cell>
        </row>
        <row r="536">
          <cell r="B536" t="str">
            <v>FPUS2</v>
          </cell>
          <cell r="E536">
            <v>41343.75</v>
          </cell>
          <cell r="G536">
            <v>2464500.9375</v>
          </cell>
        </row>
        <row r="537">
          <cell r="B537" t="str">
            <v>FPUS2</v>
          </cell>
          <cell r="E537">
            <v>43732.5</v>
          </cell>
          <cell r="G537">
            <v>2606894.3250000002</v>
          </cell>
        </row>
        <row r="538">
          <cell r="B538" t="str">
            <v>FPUS2</v>
          </cell>
          <cell r="E538">
            <v>38190</v>
          </cell>
          <cell r="G538">
            <v>2276887.7999999998</v>
          </cell>
        </row>
        <row r="539">
          <cell r="B539" t="str">
            <v>FPUS2</v>
          </cell>
          <cell r="E539">
            <v>4630.8900000000003</v>
          </cell>
          <cell r="G539">
            <v>280956.09630000003</v>
          </cell>
        </row>
        <row r="540">
          <cell r="B540" t="str">
            <v>FPUS2</v>
          </cell>
          <cell r="E540">
            <v>25945.11</v>
          </cell>
          <cell r="G540">
            <v>1546847.4582</v>
          </cell>
        </row>
        <row r="541">
          <cell r="B541" t="str">
            <v>FPUS2</v>
          </cell>
          <cell r="E541">
            <v>33920.25</v>
          </cell>
          <cell r="G541">
            <v>2018933.28</v>
          </cell>
        </row>
        <row r="542">
          <cell r="B542" t="str">
            <v>FPUS2</v>
          </cell>
          <cell r="E542">
            <v>32175</v>
          </cell>
          <cell r="G542">
            <v>1916021.25</v>
          </cell>
        </row>
        <row r="543">
          <cell r="B543" t="str">
            <v>FPUS2</v>
          </cell>
          <cell r="E543">
            <v>64350.720000000001</v>
          </cell>
          <cell r="G543">
            <v>3832085.3759999997</v>
          </cell>
        </row>
        <row r="544">
          <cell r="B544" t="str">
            <v>FPUS2</v>
          </cell>
          <cell r="E544">
            <v>30767.69</v>
          </cell>
          <cell r="G544">
            <v>1832215.9394999999</v>
          </cell>
        </row>
        <row r="545">
          <cell r="B545" t="str">
            <v>FPUS2</v>
          </cell>
          <cell r="E545">
            <v>48125</v>
          </cell>
          <cell r="G545">
            <v>2867768.75</v>
          </cell>
        </row>
        <row r="546">
          <cell r="B546" t="str">
            <v>FPUS2</v>
          </cell>
          <cell r="E546">
            <v>48634</v>
          </cell>
          <cell r="G546">
            <v>2898100.06</v>
          </cell>
        </row>
        <row r="547">
          <cell r="B547" t="str">
            <v>FPUS2</v>
          </cell>
          <cell r="E547">
            <v>35108.639999999999</v>
          </cell>
          <cell r="G547">
            <v>2092123.8576</v>
          </cell>
        </row>
        <row r="548">
          <cell r="B548" t="str">
            <v>FPUS2</v>
          </cell>
          <cell r="E548">
            <v>42620</v>
          </cell>
          <cell r="G548">
            <v>2544414</v>
          </cell>
        </row>
        <row r="549">
          <cell r="B549" t="str">
            <v>FPUS2</v>
          </cell>
          <cell r="E549">
            <v>33187.83</v>
          </cell>
          <cell r="G549">
            <v>1981313.4510000001</v>
          </cell>
        </row>
        <row r="550">
          <cell r="B550" t="str">
            <v>FPUS2</v>
          </cell>
          <cell r="E550">
            <v>44565.5</v>
          </cell>
          <cell r="G550">
            <v>2660560.35</v>
          </cell>
        </row>
        <row r="551">
          <cell r="B551" t="str">
            <v>FPUS2</v>
          </cell>
          <cell r="E551">
            <v>55030.86</v>
          </cell>
          <cell r="G551">
            <v>3285342.3420000002</v>
          </cell>
        </row>
        <row r="552">
          <cell r="B552" t="str">
            <v>FPUS2</v>
          </cell>
          <cell r="E552">
            <v>58918.79</v>
          </cell>
          <cell r="G552">
            <v>3526289.5815000003</v>
          </cell>
        </row>
        <row r="553">
          <cell r="B553" t="str">
            <v>FPUS2</v>
          </cell>
          <cell r="E553">
            <v>33188</v>
          </cell>
          <cell r="G553">
            <v>1978668.5599999998</v>
          </cell>
        </row>
        <row r="554">
          <cell r="B554" t="str">
            <v>FPUS2</v>
          </cell>
          <cell r="E554">
            <v>30690</v>
          </cell>
          <cell r="G554">
            <v>1829737.7999999998</v>
          </cell>
        </row>
        <row r="555">
          <cell r="B555" t="str">
            <v>FPUS2</v>
          </cell>
          <cell r="E555">
            <v>158760</v>
          </cell>
          <cell r="G555">
            <v>9465271.1999999993</v>
          </cell>
        </row>
        <row r="556">
          <cell r="B556" t="str">
            <v>FPUS2</v>
          </cell>
          <cell r="E556">
            <v>48262.5</v>
          </cell>
          <cell r="G556">
            <v>2865827.25</v>
          </cell>
        </row>
        <row r="557">
          <cell r="B557" t="str">
            <v>FPUS2</v>
          </cell>
          <cell r="E557">
            <v>56385.760000000002</v>
          </cell>
          <cell r="G557">
            <v>3335217.7039999999</v>
          </cell>
        </row>
        <row r="558">
          <cell r="B558" t="str">
            <v>FPUS2</v>
          </cell>
          <cell r="E558">
            <v>61143.58</v>
          </cell>
          <cell r="G558">
            <v>3641711.6248000003</v>
          </cell>
        </row>
        <row r="559">
          <cell r="B559" t="str">
            <v>FPUS2</v>
          </cell>
          <cell r="E559">
            <v>34589.1</v>
          </cell>
          <cell r="G559">
            <v>2103017.2799999998</v>
          </cell>
        </row>
        <row r="560">
          <cell r="B560" t="str">
            <v>FPUS2</v>
          </cell>
          <cell r="E560">
            <v>34589.1</v>
          </cell>
          <cell r="G560">
            <v>2103017.2799999998</v>
          </cell>
        </row>
        <row r="561">
          <cell r="B561" t="str">
            <v>FPUS2</v>
          </cell>
          <cell r="E561">
            <v>38602</v>
          </cell>
          <cell r="G561">
            <v>2347001.6</v>
          </cell>
        </row>
        <row r="562">
          <cell r="B562" t="str">
            <v>FPUS2</v>
          </cell>
          <cell r="E562">
            <v>39721.5</v>
          </cell>
          <cell r="G562">
            <v>2415067.1999999997</v>
          </cell>
        </row>
        <row r="563">
          <cell r="B563" t="str">
            <v>FPUS2</v>
          </cell>
          <cell r="E563">
            <v>39721.5</v>
          </cell>
          <cell r="G563">
            <v>2415067.1999999997</v>
          </cell>
        </row>
        <row r="564">
          <cell r="B564" t="str">
            <v>FPUS2</v>
          </cell>
          <cell r="E564">
            <v>43758</v>
          </cell>
          <cell r="G564">
            <v>2660486.4</v>
          </cell>
        </row>
        <row r="565">
          <cell r="B565" t="str">
            <v>FPUS2</v>
          </cell>
          <cell r="E565">
            <v>38475</v>
          </cell>
          <cell r="G565">
            <v>2339280</v>
          </cell>
        </row>
        <row r="566">
          <cell r="B566" t="str">
            <v>FPUS2</v>
          </cell>
          <cell r="E566">
            <v>70641.19</v>
          </cell>
          <cell r="G566">
            <v>4294984.352</v>
          </cell>
        </row>
        <row r="567">
          <cell r="B567" t="str">
            <v>FPUS2</v>
          </cell>
          <cell r="E567">
            <v>30576</v>
          </cell>
          <cell r="G567">
            <v>1859020.7999999998</v>
          </cell>
        </row>
        <row r="568">
          <cell r="B568" t="str">
            <v>FPUS2</v>
          </cell>
          <cell r="E568">
            <v>36774.5</v>
          </cell>
          <cell r="G568">
            <v>2235889.6</v>
          </cell>
        </row>
        <row r="569">
          <cell r="B569" t="str">
            <v>FPUS2</v>
          </cell>
          <cell r="E569">
            <v>32336.5</v>
          </cell>
          <cell r="G569">
            <v>1966059.2</v>
          </cell>
        </row>
        <row r="570">
          <cell r="B570" t="str">
            <v>FPUS2</v>
          </cell>
          <cell r="E570">
            <v>34650</v>
          </cell>
          <cell r="G570">
            <v>2106720</v>
          </cell>
        </row>
        <row r="571">
          <cell r="B571" t="str">
            <v>FPUS2</v>
          </cell>
          <cell r="E571">
            <v>33540</v>
          </cell>
          <cell r="G571">
            <v>2004015</v>
          </cell>
        </row>
        <row r="572">
          <cell r="B572" t="str">
            <v>FPUS2</v>
          </cell>
          <cell r="E572">
            <v>38850</v>
          </cell>
          <cell r="G572">
            <v>2321287.5</v>
          </cell>
        </row>
        <row r="573">
          <cell r="B573" t="str">
            <v>FPUS2</v>
          </cell>
          <cell r="E573">
            <v>36753.75</v>
          </cell>
          <cell r="G573">
            <v>2196036.5625</v>
          </cell>
        </row>
        <row r="574">
          <cell r="B574" t="str">
            <v>FPUS2</v>
          </cell>
          <cell r="E574">
            <v>35108.639999999999</v>
          </cell>
          <cell r="G574">
            <v>2097741.2399999998</v>
          </cell>
        </row>
        <row r="575">
          <cell r="B575" t="str">
            <v>FPUS2</v>
          </cell>
          <cell r="E575">
            <v>48125</v>
          </cell>
          <cell r="G575">
            <v>2875468.75</v>
          </cell>
        </row>
        <row r="576">
          <cell r="B576" t="str">
            <v>FPUS2</v>
          </cell>
          <cell r="E576">
            <v>33880</v>
          </cell>
          <cell r="G576">
            <v>2040931.2</v>
          </cell>
        </row>
        <row r="577">
          <cell r="B577" t="str">
            <v>FPUS2</v>
          </cell>
          <cell r="E577">
            <v>39812.85</v>
          </cell>
          <cell r="G577">
            <v>2381604.6869999999</v>
          </cell>
        </row>
        <row r="578">
          <cell r="B578" t="str">
            <v>FPUS2</v>
          </cell>
          <cell r="E578">
            <v>69607.199999999997</v>
          </cell>
          <cell r="G578">
            <v>4162510.5599999996</v>
          </cell>
        </row>
        <row r="579">
          <cell r="B579" t="str">
            <v>FPUS2</v>
          </cell>
          <cell r="E579">
            <v>70200</v>
          </cell>
          <cell r="G579">
            <v>4197960</v>
          </cell>
        </row>
        <row r="580">
          <cell r="B580" t="str">
            <v>FPUS2</v>
          </cell>
          <cell r="E580">
            <v>79443</v>
          </cell>
          <cell r="G580">
            <v>4750691.3999999994</v>
          </cell>
        </row>
        <row r="581">
          <cell r="B581" t="str">
            <v>FPUS2</v>
          </cell>
          <cell r="E581">
            <v>70641.19</v>
          </cell>
          <cell r="G581">
            <v>4224343.1619999995</v>
          </cell>
        </row>
        <row r="582">
          <cell r="B582" t="str">
            <v>FPUS2</v>
          </cell>
          <cell r="E582">
            <v>32335.88</v>
          </cell>
          <cell r="G582">
            <v>1933685.6240000001</v>
          </cell>
        </row>
        <row r="583">
          <cell r="B583" t="str">
            <v>FPUS2</v>
          </cell>
          <cell r="E583">
            <v>40950</v>
          </cell>
          <cell r="G583">
            <v>2450038.5</v>
          </cell>
        </row>
        <row r="584">
          <cell r="B584" t="str">
            <v>FPUS2</v>
          </cell>
          <cell r="E584">
            <v>31053.75</v>
          </cell>
          <cell r="G584">
            <v>1856082.6375000002</v>
          </cell>
        </row>
        <row r="585">
          <cell r="B585" t="str">
            <v>FPUS2</v>
          </cell>
          <cell r="E585">
            <v>30420</v>
          </cell>
          <cell r="G585">
            <v>1818203.4000000001</v>
          </cell>
        </row>
        <row r="586">
          <cell r="B586" t="str">
            <v>FPUS2</v>
          </cell>
          <cell r="E586">
            <v>32727.24</v>
          </cell>
          <cell r="G586">
            <v>1956107.1348000001</v>
          </cell>
        </row>
        <row r="587">
          <cell r="B587" t="str">
            <v>FPUS2</v>
          </cell>
          <cell r="E587">
            <v>95208.75</v>
          </cell>
          <cell r="G587">
            <v>5690626.9875000007</v>
          </cell>
        </row>
        <row r="588">
          <cell r="B588" t="str">
            <v>FPUS2</v>
          </cell>
          <cell r="E588">
            <v>42180.6</v>
          </cell>
          <cell r="G588">
            <v>2542646.568</v>
          </cell>
        </row>
        <row r="589">
          <cell r="B589" t="str">
            <v>FPUS2</v>
          </cell>
          <cell r="E589">
            <v>40656</v>
          </cell>
          <cell r="G589">
            <v>2449117.44</v>
          </cell>
        </row>
        <row r="590">
          <cell r="B590" t="str">
            <v>FPUS2</v>
          </cell>
          <cell r="E590">
            <v>67860</v>
          </cell>
          <cell r="G590">
            <v>4055313.6</v>
          </cell>
        </row>
        <row r="591">
          <cell r="B591" t="str">
            <v>FPUS2</v>
          </cell>
          <cell r="E591">
            <v>64350</v>
          </cell>
          <cell r="G591">
            <v>3845556</v>
          </cell>
        </row>
        <row r="592">
          <cell r="B592" t="str">
            <v>FPUS2</v>
          </cell>
          <cell r="E592">
            <v>36860</v>
          </cell>
          <cell r="G592">
            <v>2204596.6</v>
          </cell>
        </row>
        <row r="593">
          <cell r="B593" t="str">
            <v>FPUS2</v>
          </cell>
          <cell r="E593">
            <v>44178.75</v>
          </cell>
          <cell r="G593">
            <v>2642331.0375000001</v>
          </cell>
        </row>
        <row r="594">
          <cell r="B594" t="str">
            <v>FPUS2</v>
          </cell>
          <cell r="E594">
            <v>117800</v>
          </cell>
          <cell r="G594">
            <v>7065644</v>
          </cell>
        </row>
        <row r="595">
          <cell r="B595" t="str">
            <v>FPUS2</v>
          </cell>
          <cell r="E595">
            <v>96163.199999999997</v>
          </cell>
          <cell r="G595">
            <v>5790947.9040000001</v>
          </cell>
        </row>
        <row r="596">
          <cell r="B596" t="str">
            <v>FPUS2</v>
          </cell>
          <cell r="E596">
            <v>114000</v>
          </cell>
          <cell r="G596">
            <v>6838860</v>
          </cell>
        </row>
        <row r="597">
          <cell r="B597" t="str">
            <v>FPUS2</v>
          </cell>
          <cell r="E597">
            <v>38850</v>
          </cell>
          <cell r="G597">
            <v>2324395.5</v>
          </cell>
        </row>
        <row r="598">
          <cell r="B598" t="str">
            <v>FPUS2</v>
          </cell>
          <cell r="E598">
            <v>45150</v>
          </cell>
          <cell r="G598">
            <v>2701324.5</v>
          </cell>
        </row>
        <row r="599">
          <cell r="B599" t="str">
            <v>FPUS2</v>
          </cell>
          <cell r="E599">
            <v>25763.43</v>
          </cell>
          <cell r="G599">
            <v>1546836.3372</v>
          </cell>
        </row>
        <row r="600">
          <cell r="B600" t="str">
            <v>FPUS2</v>
          </cell>
          <cell r="E600">
            <v>35436.720000000001</v>
          </cell>
          <cell r="G600">
            <v>2127620.6688000001</v>
          </cell>
        </row>
        <row r="601">
          <cell r="B601" t="str">
            <v>FPUS2</v>
          </cell>
          <cell r="E601">
            <v>62878.03</v>
          </cell>
          <cell r="G601">
            <v>3754447.1713</v>
          </cell>
        </row>
        <row r="602">
          <cell r="B602" t="str">
            <v>FPUS2</v>
          </cell>
          <cell r="E602">
            <v>113944.32000000001</v>
          </cell>
          <cell r="G602">
            <v>6803615.3472000007</v>
          </cell>
        </row>
        <row r="603">
          <cell r="B603" t="str">
            <v>FPUS2</v>
          </cell>
          <cell r="E603">
            <v>41503</v>
          </cell>
          <cell r="G603">
            <v>2458637.7200000002</v>
          </cell>
        </row>
        <row r="604">
          <cell r="B604" t="str">
            <v>FPUS2</v>
          </cell>
          <cell r="E604">
            <v>41503</v>
          </cell>
          <cell r="G604">
            <v>2458637.7200000002</v>
          </cell>
        </row>
        <row r="605">
          <cell r="B605" t="str">
            <v>FPUS2</v>
          </cell>
          <cell r="E605">
            <v>41503</v>
          </cell>
          <cell r="G605">
            <v>2458637.7200000002</v>
          </cell>
        </row>
        <row r="606">
          <cell r="B606" t="str">
            <v>FPUS2</v>
          </cell>
          <cell r="E606">
            <v>43197</v>
          </cell>
          <cell r="G606">
            <v>2558990.2800000003</v>
          </cell>
        </row>
        <row r="607">
          <cell r="B607" t="str">
            <v>FPUS2</v>
          </cell>
          <cell r="E607">
            <v>43197</v>
          </cell>
          <cell r="G607">
            <v>2558990.2800000003</v>
          </cell>
        </row>
        <row r="608">
          <cell r="B608" t="str">
            <v>FPUS2</v>
          </cell>
          <cell r="E608">
            <v>40656</v>
          </cell>
          <cell r="G608">
            <v>2408461.44</v>
          </cell>
        </row>
        <row r="609">
          <cell r="B609" t="str">
            <v>FPUS2</v>
          </cell>
          <cell r="E609">
            <v>49973</v>
          </cell>
          <cell r="G609">
            <v>2960400.52</v>
          </cell>
        </row>
        <row r="610">
          <cell r="B610" t="str">
            <v>FPUS2</v>
          </cell>
          <cell r="E610">
            <v>124200</v>
          </cell>
          <cell r="G610">
            <v>7445790</v>
          </cell>
        </row>
        <row r="611">
          <cell r="B611" t="str">
            <v>FPUS2</v>
          </cell>
          <cell r="E611">
            <v>36860</v>
          </cell>
          <cell r="G611">
            <v>2200542</v>
          </cell>
        </row>
        <row r="612">
          <cell r="B612" t="str">
            <v>FPUS2</v>
          </cell>
          <cell r="E612">
            <v>98750</v>
          </cell>
          <cell r="G612">
            <v>5895375</v>
          </cell>
        </row>
        <row r="613">
          <cell r="B613" t="str">
            <v>FPUS2</v>
          </cell>
          <cell r="E613">
            <v>41436.36</v>
          </cell>
          <cell r="G613">
            <v>2469607.0559999999</v>
          </cell>
        </row>
        <row r="614">
          <cell r="B614" t="str">
            <v>FPUS2</v>
          </cell>
          <cell r="E614">
            <v>40950</v>
          </cell>
          <cell r="G614">
            <v>2444715</v>
          </cell>
        </row>
        <row r="615">
          <cell r="B615" t="str">
            <v>FPUS2</v>
          </cell>
          <cell r="E615">
            <v>123500</v>
          </cell>
          <cell r="G615">
            <v>7403825</v>
          </cell>
        </row>
        <row r="616">
          <cell r="B616" t="str">
            <v>FPUS2</v>
          </cell>
          <cell r="E616">
            <v>50925</v>
          </cell>
          <cell r="G616">
            <v>3042768.75</v>
          </cell>
        </row>
        <row r="617">
          <cell r="B617" t="str">
            <v>FPUS2</v>
          </cell>
          <cell r="E617">
            <v>31927.5</v>
          </cell>
          <cell r="G617">
            <v>1907668.125</v>
          </cell>
        </row>
        <row r="618">
          <cell r="B618" t="str">
            <v>FPUS2</v>
          </cell>
          <cell r="E618">
            <v>43050</v>
          </cell>
          <cell r="G618">
            <v>2572237.5</v>
          </cell>
        </row>
        <row r="619">
          <cell r="B619" t="str">
            <v>FPUS2</v>
          </cell>
          <cell r="E619">
            <v>114000</v>
          </cell>
          <cell r="G619">
            <v>6834300</v>
          </cell>
        </row>
        <row r="620">
          <cell r="B620" t="str">
            <v>FPUS2</v>
          </cell>
          <cell r="E620">
            <v>112910.39999999999</v>
          </cell>
          <cell r="G620">
            <v>6811884.4319999991</v>
          </cell>
        </row>
        <row r="621">
          <cell r="B621" t="str">
            <v>FPUS2</v>
          </cell>
          <cell r="E621">
            <v>123500</v>
          </cell>
          <cell r="G621">
            <v>7402590</v>
          </cell>
        </row>
        <row r="622">
          <cell r="B622" t="str">
            <v>FPUS2</v>
          </cell>
          <cell r="E622">
            <v>46312.5</v>
          </cell>
          <cell r="G622">
            <v>2820431.25</v>
          </cell>
        </row>
        <row r="623">
          <cell r="B623" t="str">
            <v>FPUS2</v>
          </cell>
          <cell r="E623">
            <v>46312.5</v>
          </cell>
          <cell r="G623">
            <v>2820431.25</v>
          </cell>
        </row>
        <row r="624">
          <cell r="B624" t="str">
            <v>FPUS2</v>
          </cell>
          <cell r="E624">
            <v>46312.5</v>
          </cell>
          <cell r="G624">
            <v>2813947.5</v>
          </cell>
        </row>
        <row r="625">
          <cell r="B625" t="str">
            <v>FPUS2</v>
          </cell>
          <cell r="E625">
            <v>46312.5</v>
          </cell>
          <cell r="G625">
            <v>2813947.5</v>
          </cell>
        </row>
        <row r="626">
          <cell r="B626" t="str">
            <v>FPUS2</v>
          </cell>
          <cell r="E626">
            <v>39600</v>
          </cell>
          <cell r="G626">
            <v>2366100</v>
          </cell>
        </row>
        <row r="627">
          <cell r="B627" t="str">
            <v>FPUS2</v>
          </cell>
          <cell r="E627">
            <v>38220</v>
          </cell>
          <cell r="G627">
            <v>2283645</v>
          </cell>
        </row>
        <row r="628">
          <cell r="B628" t="str">
            <v>FPUS2</v>
          </cell>
          <cell r="E628">
            <v>21474.39</v>
          </cell>
          <cell r="G628">
            <v>1283094.8025</v>
          </cell>
        </row>
        <row r="629">
          <cell r="B629" t="str">
            <v>FPUS2</v>
          </cell>
          <cell r="E629">
            <v>25565.61</v>
          </cell>
          <cell r="G629">
            <v>1553110.8075000001</v>
          </cell>
        </row>
        <row r="630">
          <cell r="B630" t="str">
            <v>FPUS2</v>
          </cell>
          <cell r="E630">
            <v>108000</v>
          </cell>
          <cell r="G630">
            <v>6464880</v>
          </cell>
        </row>
        <row r="631">
          <cell r="B631" t="str">
            <v>FPUS2</v>
          </cell>
          <cell r="E631">
            <v>35392.5</v>
          </cell>
          <cell r="G631">
            <v>2111162.625</v>
          </cell>
        </row>
        <row r="632">
          <cell r="B632" t="str">
            <v>FPUS2</v>
          </cell>
          <cell r="E632">
            <v>35392.5</v>
          </cell>
          <cell r="G632">
            <v>2111162.625</v>
          </cell>
        </row>
        <row r="633">
          <cell r="B633" t="str">
            <v>FPUS2</v>
          </cell>
          <cell r="E633">
            <v>55792.800000000003</v>
          </cell>
          <cell r="G633">
            <v>3340314.9360000002</v>
          </cell>
        </row>
        <row r="634">
          <cell r="B634" t="str">
            <v>FPUS2</v>
          </cell>
          <cell r="E634">
            <v>48490.2</v>
          </cell>
          <cell r="G634">
            <v>2890015.92</v>
          </cell>
        </row>
        <row r="635">
          <cell r="B635" t="str">
            <v>FPUS2</v>
          </cell>
          <cell r="E635">
            <v>48881.25</v>
          </cell>
          <cell r="G635">
            <v>2910389.625</v>
          </cell>
        </row>
        <row r="636">
          <cell r="B636" t="str">
            <v>FPUS2</v>
          </cell>
          <cell r="E636">
            <v>48881.25</v>
          </cell>
          <cell r="G636">
            <v>2910389.625</v>
          </cell>
        </row>
        <row r="637">
          <cell r="B637" t="str">
            <v>FPUS2</v>
          </cell>
          <cell r="E637">
            <v>31687.5</v>
          </cell>
          <cell r="G637">
            <v>1888258.125</v>
          </cell>
        </row>
        <row r="638">
          <cell r="B638" t="str">
            <v>FPUS2</v>
          </cell>
          <cell r="E638">
            <v>39195</v>
          </cell>
          <cell r="G638">
            <v>2373649.2000000002</v>
          </cell>
        </row>
        <row r="639">
          <cell r="B639" t="str">
            <v>FPUS2</v>
          </cell>
          <cell r="E639">
            <v>39195</v>
          </cell>
          <cell r="G639">
            <v>2373649.2000000002</v>
          </cell>
        </row>
        <row r="640">
          <cell r="B640" t="str">
            <v>FPUS2</v>
          </cell>
          <cell r="E640">
            <v>21610</v>
          </cell>
          <cell r="G640">
            <v>1308701.6000000001</v>
          </cell>
        </row>
        <row r="641">
          <cell r="B641" t="str">
            <v>FPUS2</v>
          </cell>
          <cell r="E641">
            <v>17585</v>
          </cell>
          <cell r="G641">
            <v>1047890.15</v>
          </cell>
        </row>
        <row r="642">
          <cell r="B642" t="str">
            <v>FPUS2</v>
          </cell>
          <cell r="E642">
            <v>123500</v>
          </cell>
          <cell r="G642">
            <v>7391475</v>
          </cell>
        </row>
        <row r="643">
          <cell r="B643" t="str">
            <v>FPUS2</v>
          </cell>
          <cell r="E643">
            <v>81000</v>
          </cell>
          <cell r="G643">
            <v>4847850</v>
          </cell>
        </row>
        <row r="644">
          <cell r="B644" t="str">
            <v>FPUS2</v>
          </cell>
          <cell r="E644">
            <v>30576</v>
          </cell>
          <cell r="G644">
            <v>1823705.52</v>
          </cell>
        </row>
        <row r="645">
          <cell r="B645" t="str">
            <v>FPUS2</v>
          </cell>
          <cell r="E645">
            <v>34200</v>
          </cell>
          <cell r="G645">
            <v>2039859</v>
          </cell>
        </row>
        <row r="646">
          <cell r="B646" t="str">
            <v>FPUS2</v>
          </cell>
          <cell r="E646">
            <v>30445</v>
          </cell>
          <cell r="G646">
            <v>1815892.0250000001</v>
          </cell>
        </row>
        <row r="647">
          <cell r="B647" t="str">
            <v>FPUS2</v>
          </cell>
          <cell r="E647">
            <v>39721.5</v>
          </cell>
          <cell r="G647">
            <v>2369188.8675000002</v>
          </cell>
        </row>
        <row r="648">
          <cell r="B648" t="str">
            <v>FPUS2</v>
          </cell>
          <cell r="E648">
            <v>46452</v>
          </cell>
          <cell r="G648">
            <v>2770629.54</v>
          </cell>
        </row>
        <row r="649">
          <cell r="B649" t="str">
            <v>FPUS2</v>
          </cell>
          <cell r="E649">
            <v>38697.75</v>
          </cell>
          <cell r="G649">
            <v>2308127.2987500001</v>
          </cell>
        </row>
        <row r="650">
          <cell r="B650" t="str">
            <v>FPUS2</v>
          </cell>
          <cell r="E650">
            <v>38697.75</v>
          </cell>
          <cell r="G650">
            <v>2308127.2987500001</v>
          </cell>
        </row>
        <row r="651">
          <cell r="B651" t="str">
            <v>FPUS2</v>
          </cell>
          <cell r="E651">
            <v>53887.68</v>
          </cell>
          <cell r="G651">
            <v>3235955.1839999999</v>
          </cell>
        </row>
        <row r="652">
          <cell r="B652" t="str">
            <v>FPUS2</v>
          </cell>
          <cell r="E652">
            <v>51968.95</v>
          </cell>
          <cell r="G652">
            <v>3099428.1779999998</v>
          </cell>
        </row>
        <row r="653">
          <cell r="B653" t="str">
            <v>FPUS2</v>
          </cell>
          <cell r="E653">
            <v>46312.5</v>
          </cell>
          <cell r="G653">
            <v>2821820.625</v>
          </cell>
        </row>
        <row r="654">
          <cell r="B654" t="str">
            <v>FPUS2</v>
          </cell>
          <cell r="E654">
            <v>35392.5</v>
          </cell>
          <cell r="G654">
            <v>2156465.0249999999</v>
          </cell>
        </row>
        <row r="655">
          <cell r="B655" t="str">
            <v>FPUS2</v>
          </cell>
          <cell r="E655">
            <v>21485</v>
          </cell>
          <cell r="G655">
            <v>1283513.9000000001</v>
          </cell>
        </row>
        <row r="656">
          <cell r="B656" t="str">
            <v>FPUS2</v>
          </cell>
          <cell r="E656">
            <v>18295</v>
          </cell>
          <cell r="G656">
            <v>1114714.3500000001</v>
          </cell>
        </row>
        <row r="657">
          <cell r="B657" t="str">
            <v>FPUS2</v>
          </cell>
          <cell r="E657">
            <v>64350</v>
          </cell>
          <cell r="G657">
            <v>3840408</v>
          </cell>
        </row>
        <row r="658">
          <cell r="B658" t="str">
            <v>FPUS2</v>
          </cell>
          <cell r="E658">
            <v>35100</v>
          </cell>
          <cell r="G658">
            <v>2094768</v>
          </cell>
        </row>
        <row r="659">
          <cell r="B659" t="str">
            <v>FPUS2</v>
          </cell>
          <cell r="E659">
            <v>34875.75</v>
          </cell>
          <cell r="G659">
            <v>2081384.76</v>
          </cell>
        </row>
        <row r="660">
          <cell r="B660" t="str">
            <v>FPUS2</v>
          </cell>
          <cell r="E660">
            <v>45337.5</v>
          </cell>
          <cell r="G660">
            <v>2704835.25</v>
          </cell>
        </row>
        <row r="661">
          <cell r="B661" t="str">
            <v>FPUS2</v>
          </cell>
          <cell r="E661">
            <v>700000</v>
          </cell>
          <cell r="G661">
            <v>42833000</v>
          </cell>
        </row>
        <row r="662">
          <cell r="B662" t="str">
            <v>FPUS2</v>
          </cell>
          <cell r="E662">
            <v>100000</v>
          </cell>
          <cell r="G662">
            <v>6170000</v>
          </cell>
        </row>
        <row r="663">
          <cell r="B663" t="str">
            <v>FPUS2</v>
          </cell>
          <cell r="E663">
            <v>175000</v>
          </cell>
          <cell r="G663">
            <v>10792250</v>
          </cell>
        </row>
        <row r="664">
          <cell r="B664" t="str">
            <v>FPUS2</v>
          </cell>
          <cell r="E664">
            <v>50000</v>
          </cell>
          <cell r="G664">
            <v>3068000</v>
          </cell>
        </row>
        <row r="665">
          <cell r="B665" t="str">
            <v>FPUS2</v>
          </cell>
          <cell r="E665">
            <v>1000000</v>
          </cell>
          <cell r="G665">
            <v>62010000</v>
          </cell>
        </row>
        <row r="666">
          <cell r="B666" t="str">
            <v>FPUS2</v>
          </cell>
          <cell r="E666">
            <v>150000</v>
          </cell>
          <cell r="G666">
            <v>9277500</v>
          </cell>
        </row>
        <row r="667">
          <cell r="B667" t="str">
            <v>FPUS2</v>
          </cell>
          <cell r="E667">
            <v>1000000</v>
          </cell>
          <cell r="G667">
            <v>62150000</v>
          </cell>
        </row>
        <row r="668">
          <cell r="B668" t="str">
            <v>FPUS2</v>
          </cell>
          <cell r="E668">
            <v>750000</v>
          </cell>
          <cell r="G668">
            <v>46237500</v>
          </cell>
        </row>
        <row r="669">
          <cell r="B669" t="str">
            <v>FPUS2</v>
          </cell>
          <cell r="E669">
            <v>500000</v>
          </cell>
          <cell r="G669">
            <v>30750000</v>
          </cell>
        </row>
        <row r="670">
          <cell r="B670" t="str">
            <v>FPUS2</v>
          </cell>
          <cell r="E670">
            <v>100000</v>
          </cell>
          <cell r="G670">
            <v>6163000</v>
          </cell>
        </row>
        <row r="671">
          <cell r="B671" t="str">
            <v>FPUS2</v>
          </cell>
          <cell r="E671">
            <v>1000000</v>
          </cell>
          <cell r="G671">
            <v>61620000</v>
          </cell>
        </row>
        <row r="672">
          <cell r="B672" t="str">
            <v>FPUS2</v>
          </cell>
          <cell r="E672">
            <v>200000</v>
          </cell>
          <cell r="G672">
            <v>12258000</v>
          </cell>
        </row>
        <row r="673">
          <cell r="B673" t="str">
            <v>FPUS2</v>
          </cell>
          <cell r="E673">
            <v>100000</v>
          </cell>
          <cell r="G673">
            <v>6095000</v>
          </cell>
        </row>
        <row r="674">
          <cell r="B674" t="str">
            <v>FPUS2</v>
          </cell>
          <cell r="E674">
            <v>650000</v>
          </cell>
          <cell r="G674">
            <v>40326000</v>
          </cell>
        </row>
        <row r="675">
          <cell r="B675" t="str">
            <v>FPUS2</v>
          </cell>
          <cell r="E675">
            <v>75000</v>
          </cell>
          <cell r="G675">
            <v>4611750</v>
          </cell>
        </row>
        <row r="676">
          <cell r="B676" t="str">
            <v>FPUS2</v>
          </cell>
          <cell r="E676">
            <v>200000</v>
          </cell>
          <cell r="G676">
            <v>12396000</v>
          </cell>
        </row>
        <row r="677">
          <cell r="B677" t="str">
            <v>FPUS2</v>
          </cell>
          <cell r="E677">
            <v>1000000</v>
          </cell>
          <cell r="G677">
            <v>61600000</v>
          </cell>
        </row>
        <row r="678">
          <cell r="B678" t="str">
            <v>FPUS2</v>
          </cell>
          <cell r="E678">
            <v>75000</v>
          </cell>
          <cell r="G678">
            <v>4614750</v>
          </cell>
        </row>
        <row r="679">
          <cell r="B679" t="str">
            <v>FPUS2</v>
          </cell>
          <cell r="E679">
            <v>450000</v>
          </cell>
          <cell r="G679">
            <v>27895500</v>
          </cell>
        </row>
        <row r="680">
          <cell r="B680" t="str">
            <v>FPUS2</v>
          </cell>
          <cell r="E680">
            <v>300000</v>
          </cell>
          <cell r="G680">
            <v>18459000</v>
          </cell>
        </row>
        <row r="681">
          <cell r="B681" t="str">
            <v>FPUS2</v>
          </cell>
          <cell r="E681">
            <v>311671.36</v>
          </cell>
          <cell r="G681">
            <v>19042543.503983997</v>
          </cell>
        </row>
        <row r="682">
          <cell r="B682" t="str">
            <v>FPUS2</v>
          </cell>
          <cell r="E682">
            <v>5433.54</v>
          </cell>
          <cell r="G682">
            <v>334923.4056</v>
          </cell>
        </row>
        <row r="683">
          <cell r="B683" t="str">
            <v>FPUS2</v>
          </cell>
          <cell r="E683">
            <v>50000</v>
          </cell>
          <cell r="G683">
            <v>3049500</v>
          </cell>
        </row>
        <row r="684">
          <cell r="B684" t="str">
            <v>FPUS2</v>
          </cell>
          <cell r="E684">
            <v>100000</v>
          </cell>
          <cell r="G684">
            <v>6121000</v>
          </cell>
        </row>
        <row r="685">
          <cell r="B685" t="str">
            <v>FPUS2</v>
          </cell>
          <cell r="E685">
            <v>100000</v>
          </cell>
          <cell r="G685">
            <v>6138000</v>
          </cell>
        </row>
        <row r="686">
          <cell r="B686" t="str">
            <v>FPUS2</v>
          </cell>
          <cell r="E686">
            <v>100000</v>
          </cell>
          <cell r="G686">
            <v>6157000</v>
          </cell>
        </row>
        <row r="687">
          <cell r="B687" t="str">
            <v>FPUS2</v>
          </cell>
          <cell r="E687">
            <v>300000</v>
          </cell>
          <cell r="G687">
            <v>18360000</v>
          </cell>
        </row>
        <row r="688">
          <cell r="B688" t="str">
            <v>FPUS2</v>
          </cell>
          <cell r="E688">
            <v>500000</v>
          </cell>
          <cell r="G688">
            <v>30695000</v>
          </cell>
        </row>
        <row r="689">
          <cell r="B689" t="str">
            <v>FPUS2</v>
          </cell>
          <cell r="E689">
            <v>200000</v>
          </cell>
          <cell r="G689">
            <v>12374000</v>
          </cell>
        </row>
        <row r="690">
          <cell r="B690" t="str">
            <v>FPUS2</v>
          </cell>
          <cell r="E690">
            <v>100000</v>
          </cell>
          <cell r="G690">
            <v>6167000</v>
          </cell>
        </row>
        <row r="691">
          <cell r="B691" t="str">
            <v>FPUS2</v>
          </cell>
          <cell r="E691">
            <v>300000</v>
          </cell>
          <cell r="G691">
            <v>18396000</v>
          </cell>
        </row>
        <row r="692">
          <cell r="B692" t="str">
            <v>FPUS2</v>
          </cell>
          <cell r="E692">
            <v>750000</v>
          </cell>
          <cell r="G692">
            <v>46267500</v>
          </cell>
        </row>
        <row r="693">
          <cell r="B693" t="str">
            <v>FPUS2</v>
          </cell>
          <cell r="E693">
            <v>400000</v>
          </cell>
          <cell r="G693">
            <v>24748000</v>
          </cell>
        </row>
        <row r="694">
          <cell r="B694" t="str">
            <v>FPUS2</v>
          </cell>
          <cell r="E694">
            <v>1000000</v>
          </cell>
          <cell r="G694">
            <v>61860000</v>
          </cell>
        </row>
        <row r="695">
          <cell r="B695" t="str">
            <v>FPUS2</v>
          </cell>
          <cell r="E695">
            <v>175000</v>
          </cell>
          <cell r="G695">
            <v>10864000</v>
          </cell>
        </row>
        <row r="696">
          <cell r="B696" t="str">
            <v>FPUS2</v>
          </cell>
          <cell r="E696">
            <v>100000</v>
          </cell>
          <cell r="G696">
            <v>6208000</v>
          </cell>
        </row>
        <row r="697">
          <cell r="B697" t="str">
            <v>FPUS2</v>
          </cell>
          <cell r="E697">
            <v>175000</v>
          </cell>
          <cell r="G697">
            <v>10885000</v>
          </cell>
        </row>
        <row r="698">
          <cell r="B698" t="str">
            <v>FPUS2</v>
          </cell>
          <cell r="E698">
            <v>75000</v>
          </cell>
          <cell r="G698">
            <v>4650750</v>
          </cell>
        </row>
        <row r="699">
          <cell r="B699" t="str">
            <v>FPUS2</v>
          </cell>
          <cell r="E699">
            <v>100000</v>
          </cell>
          <cell r="G699">
            <v>6107000</v>
          </cell>
        </row>
        <row r="700">
          <cell r="B700" t="str">
            <v>FPUS2</v>
          </cell>
          <cell r="E700">
            <v>500000</v>
          </cell>
          <cell r="G700">
            <v>30865000</v>
          </cell>
        </row>
        <row r="701">
          <cell r="B701" t="str">
            <v>FPUS2</v>
          </cell>
          <cell r="E701">
            <v>500000</v>
          </cell>
          <cell r="G701">
            <v>30795000</v>
          </cell>
        </row>
        <row r="702">
          <cell r="B702" t="str">
            <v>FPUS2</v>
          </cell>
          <cell r="E702">
            <v>700000</v>
          </cell>
          <cell r="G702">
            <v>43309000</v>
          </cell>
        </row>
        <row r="703">
          <cell r="B703" t="str">
            <v>FPUS2</v>
          </cell>
          <cell r="E703">
            <v>175000</v>
          </cell>
          <cell r="G703">
            <v>10813250</v>
          </cell>
        </row>
        <row r="704">
          <cell r="B704" t="str">
            <v>FPUS2</v>
          </cell>
          <cell r="E704">
            <v>1000000</v>
          </cell>
          <cell r="G704">
            <v>62020000</v>
          </cell>
        </row>
        <row r="705">
          <cell r="B705" t="str">
            <v>FPUS2</v>
          </cell>
          <cell r="E705">
            <v>50000</v>
          </cell>
          <cell r="G705">
            <v>3051500</v>
          </cell>
        </row>
        <row r="706">
          <cell r="B706" t="str">
            <v>FPUS2</v>
          </cell>
          <cell r="E706">
            <v>50000</v>
          </cell>
          <cell r="G706">
            <v>3052000</v>
          </cell>
        </row>
        <row r="707">
          <cell r="B707" t="str">
            <v>FPUS2</v>
          </cell>
          <cell r="E707">
            <v>50000</v>
          </cell>
          <cell r="G707">
            <v>3056500</v>
          </cell>
        </row>
        <row r="708">
          <cell r="B708" t="str">
            <v>FPUS2</v>
          </cell>
          <cell r="E708">
            <v>50000</v>
          </cell>
          <cell r="G708">
            <v>3060000</v>
          </cell>
        </row>
        <row r="709">
          <cell r="B709" t="str">
            <v>FPUS2</v>
          </cell>
          <cell r="E709">
            <v>50000</v>
          </cell>
          <cell r="G709">
            <v>3060500</v>
          </cell>
        </row>
        <row r="710">
          <cell r="B710" t="str">
            <v>FPUS2</v>
          </cell>
          <cell r="E710">
            <v>50000</v>
          </cell>
          <cell r="G710">
            <v>3061000</v>
          </cell>
        </row>
        <row r="711">
          <cell r="B711" t="str">
            <v>FPUS2</v>
          </cell>
          <cell r="E711">
            <v>50000</v>
          </cell>
          <cell r="G711">
            <v>3072000</v>
          </cell>
        </row>
        <row r="712">
          <cell r="B712" t="str">
            <v>FPUS2</v>
          </cell>
          <cell r="E712">
            <v>50000</v>
          </cell>
          <cell r="G712">
            <v>3072500</v>
          </cell>
        </row>
        <row r="713">
          <cell r="B713" t="str">
            <v>FPUS2</v>
          </cell>
          <cell r="E713">
            <v>50000</v>
          </cell>
          <cell r="G713">
            <v>3073000</v>
          </cell>
        </row>
        <row r="714">
          <cell r="B714" t="str">
            <v>FPUS2</v>
          </cell>
          <cell r="E714">
            <v>200000</v>
          </cell>
          <cell r="G714">
            <v>12256000</v>
          </cell>
        </row>
        <row r="715">
          <cell r="B715" t="str">
            <v>FPUS2</v>
          </cell>
          <cell r="E715">
            <v>1150000</v>
          </cell>
          <cell r="G715">
            <v>71185000</v>
          </cell>
        </row>
        <row r="716">
          <cell r="B716" t="str">
            <v>FPUS2</v>
          </cell>
          <cell r="E716">
            <v>1150000</v>
          </cell>
          <cell r="G716">
            <v>71219500</v>
          </cell>
        </row>
        <row r="717">
          <cell r="B717" t="str">
            <v>FPUS2</v>
          </cell>
          <cell r="E717">
            <v>53461.75</v>
          </cell>
          <cell r="G717">
            <v>3265978.3075000001</v>
          </cell>
        </row>
        <row r="718">
          <cell r="B718" t="str">
            <v>FPUS2</v>
          </cell>
          <cell r="E718">
            <v>58740</v>
          </cell>
          <cell r="G718">
            <v>3593125.8000000003</v>
          </cell>
        </row>
        <row r="719">
          <cell r="B719" t="str">
            <v>FPUS2</v>
          </cell>
          <cell r="E719">
            <v>311671.36</v>
          </cell>
          <cell r="G719">
            <v>19058703.663999997</v>
          </cell>
        </row>
        <row r="720">
          <cell r="B720" t="str">
            <v>FPUS2</v>
          </cell>
          <cell r="E720">
            <v>500000</v>
          </cell>
          <cell r="G720">
            <v>30895000</v>
          </cell>
        </row>
        <row r="721">
          <cell r="B721" t="str">
            <v>FPUS2</v>
          </cell>
          <cell r="E721">
            <v>100000</v>
          </cell>
          <cell r="G721">
            <v>6186000</v>
          </cell>
        </row>
        <row r="722">
          <cell r="B722" t="str">
            <v>FPUS2</v>
          </cell>
          <cell r="E722">
            <v>100000</v>
          </cell>
          <cell r="G722">
            <v>6124000</v>
          </cell>
        </row>
        <row r="723">
          <cell r="B723" t="str">
            <v>FPUS2</v>
          </cell>
          <cell r="E723">
            <v>500000</v>
          </cell>
          <cell r="G723">
            <v>30795000</v>
          </cell>
        </row>
        <row r="724">
          <cell r="B724" t="str">
            <v>FPUS2</v>
          </cell>
          <cell r="E724">
            <v>175000</v>
          </cell>
          <cell r="G724">
            <v>10820250</v>
          </cell>
        </row>
        <row r="725">
          <cell r="B725" t="str">
            <v>FPUS2</v>
          </cell>
          <cell r="E725">
            <v>175000</v>
          </cell>
          <cell r="G725">
            <v>10827250</v>
          </cell>
        </row>
        <row r="726">
          <cell r="B726" t="str">
            <v>FPUS2</v>
          </cell>
          <cell r="E726">
            <v>100000</v>
          </cell>
          <cell r="G726">
            <v>6187000</v>
          </cell>
        </row>
        <row r="727">
          <cell r="B727" t="str">
            <v>FPUS2</v>
          </cell>
          <cell r="E727">
            <v>100000</v>
          </cell>
          <cell r="G727">
            <v>6187000</v>
          </cell>
        </row>
        <row r="728">
          <cell r="B728" t="str">
            <v>FPUS2</v>
          </cell>
          <cell r="E728">
            <v>50000</v>
          </cell>
          <cell r="G728">
            <v>3066500</v>
          </cell>
        </row>
        <row r="729">
          <cell r="B729" t="str">
            <v>FPUS2</v>
          </cell>
          <cell r="E729">
            <v>200000</v>
          </cell>
          <cell r="G729">
            <v>12374000</v>
          </cell>
        </row>
        <row r="730">
          <cell r="B730" t="str">
            <v>FPUS2</v>
          </cell>
          <cell r="E730">
            <v>100000</v>
          </cell>
          <cell r="G730">
            <v>6105000</v>
          </cell>
        </row>
        <row r="731">
          <cell r="B731" t="str">
            <v>FPUS2</v>
          </cell>
          <cell r="E731">
            <v>500000</v>
          </cell>
          <cell r="G731">
            <v>30985000</v>
          </cell>
        </row>
        <row r="732">
          <cell r="B732" t="str">
            <v>FPUS2</v>
          </cell>
          <cell r="E732">
            <v>200000</v>
          </cell>
          <cell r="G732">
            <v>12374000</v>
          </cell>
        </row>
        <row r="733">
          <cell r="B733" t="str">
            <v>FPUS2</v>
          </cell>
          <cell r="E733">
            <v>500000</v>
          </cell>
          <cell r="G733">
            <v>31075000</v>
          </cell>
        </row>
        <row r="734">
          <cell r="B734" t="str">
            <v>FPUS2</v>
          </cell>
          <cell r="E734">
            <v>1400000</v>
          </cell>
          <cell r="G734">
            <v>85932000</v>
          </cell>
        </row>
        <row r="735">
          <cell r="B735" t="str">
            <v>FPUS2</v>
          </cell>
          <cell r="E735">
            <v>200000</v>
          </cell>
          <cell r="G735">
            <v>12298000</v>
          </cell>
        </row>
        <row r="736">
          <cell r="B736" t="str">
            <v>FPUS2</v>
          </cell>
          <cell r="E736">
            <v>175000</v>
          </cell>
          <cell r="G736">
            <v>10871000</v>
          </cell>
        </row>
        <row r="737">
          <cell r="B737" t="str">
            <v>FPUS2</v>
          </cell>
          <cell r="E737">
            <v>175000</v>
          </cell>
          <cell r="G737">
            <v>10804500</v>
          </cell>
        </row>
        <row r="738">
          <cell r="B738" t="str">
            <v>FPUS2</v>
          </cell>
          <cell r="E738">
            <v>175000</v>
          </cell>
          <cell r="G738">
            <v>10878000</v>
          </cell>
        </row>
        <row r="739">
          <cell r="B739" t="str">
            <v>FPUS2</v>
          </cell>
          <cell r="E739">
            <v>100000</v>
          </cell>
          <cell r="G739">
            <v>6208000</v>
          </cell>
        </row>
        <row r="740">
          <cell r="B740" t="str">
            <v>FPUS2</v>
          </cell>
          <cell r="E740">
            <v>75000</v>
          </cell>
          <cell r="G740">
            <v>4567500</v>
          </cell>
        </row>
        <row r="741">
          <cell r="B741" t="str">
            <v>FPUS2</v>
          </cell>
          <cell r="E741">
            <v>125000</v>
          </cell>
          <cell r="G741">
            <v>7642500</v>
          </cell>
        </row>
        <row r="742">
          <cell r="B742" t="str">
            <v>FPUS2</v>
          </cell>
          <cell r="E742">
            <v>75000</v>
          </cell>
          <cell r="G742">
            <v>4578000</v>
          </cell>
        </row>
        <row r="743">
          <cell r="B743" t="str">
            <v>FPUS2</v>
          </cell>
          <cell r="E743">
            <v>125000</v>
          </cell>
          <cell r="G743">
            <v>7688750</v>
          </cell>
        </row>
        <row r="744">
          <cell r="B744" t="str">
            <v>FPUS2</v>
          </cell>
          <cell r="E744">
            <v>125000</v>
          </cell>
          <cell r="G744">
            <v>7672500</v>
          </cell>
        </row>
        <row r="745">
          <cell r="B745" t="str">
            <v>FPUS2</v>
          </cell>
          <cell r="E745">
            <v>125000</v>
          </cell>
          <cell r="G745">
            <v>7655000</v>
          </cell>
        </row>
        <row r="746">
          <cell r="B746" t="str">
            <v>FPUS2</v>
          </cell>
          <cell r="E746">
            <v>200000</v>
          </cell>
          <cell r="G746">
            <v>12280000</v>
          </cell>
        </row>
        <row r="747">
          <cell r="B747" t="str">
            <v>FPUS2</v>
          </cell>
          <cell r="E747">
            <v>125000</v>
          </cell>
          <cell r="G747">
            <v>7665000</v>
          </cell>
        </row>
        <row r="748">
          <cell r="B748" t="str">
            <v>FPUS2</v>
          </cell>
          <cell r="E748">
            <v>125000</v>
          </cell>
          <cell r="G748">
            <v>7747500</v>
          </cell>
        </row>
        <row r="749">
          <cell r="B749" t="str">
            <v>FPUS2</v>
          </cell>
          <cell r="E749">
            <v>125000</v>
          </cell>
          <cell r="G749">
            <v>7736250</v>
          </cell>
        </row>
        <row r="750">
          <cell r="B750" t="str">
            <v>FPUS2</v>
          </cell>
          <cell r="E750">
            <v>125000</v>
          </cell>
          <cell r="G750">
            <v>7701250</v>
          </cell>
        </row>
        <row r="751">
          <cell r="B751" t="str">
            <v>FPUS2</v>
          </cell>
          <cell r="E751">
            <v>2000000</v>
          </cell>
          <cell r="G751">
            <v>124000000</v>
          </cell>
        </row>
        <row r="752">
          <cell r="B752" t="str">
            <v>FPUS2</v>
          </cell>
          <cell r="E752">
            <v>2000000</v>
          </cell>
          <cell r="G752">
            <v>123800000</v>
          </cell>
        </row>
        <row r="753">
          <cell r="B753" t="str">
            <v>FPUS2</v>
          </cell>
          <cell r="E753">
            <v>675000</v>
          </cell>
          <cell r="G753">
            <v>41060250</v>
          </cell>
        </row>
        <row r="754">
          <cell r="B754" t="str">
            <v>FPUS2</v>
          </cell>
          <cell r="E754">
            <v>350000</v>
          </cell>
          <cell r="G754">
            <v>21346500</v>
          </cell>
        </row>
        <row r="755">
          <cell r="B755" t="str">
            <v>FPUS2</v>
          </cell>
          <cell r="E755">
            <v>500000</v>
          </cell>
          <cell r="G755">
            <v>30665000</v>
          </cell>
        </row>
        <row r="756">
          <cell r="B756" t="str">
            <v>FPUS2</v>
          </cell>
          <cell r="E756">
            <v>100000</v>
          </cell>
          <cell r="G756">
            <v>6101000</v>
          </cell>
        </row>
        <row r="757">
          <cell r="B757" t="str">
            <v>FPUS2</v>
          </cell>
          <cell r="E757">
            <v>100000</v>
          </cell>
          <cell r="G757">
            <v>6111000</v>
          </cell>
        </row>
        <row r="758">
          <cell r="B758" t="str">
            <v>FPUS2</v>
          </cell>
          <cell r="E758">
            <v>100000</v>
          </cell>
          <cell r="G758">
            <v>6130000</v>
          </cell>
        </row>
        <row r="759">
          <cell r="B759" t="str">
            <v>FPUS2</v>
          </cell>
          <cell r="E759">
            <v>61600</v>
          </cell>
          <cell r="G759">
            <v>3766224</v>
          </cell>
        </row>
        <row r="760">
          <cell r="B760" t="str">
            <v>FPUS2</v>
          </cell>
          <cell r="E760">
            <v>323400</v>
          </cell>
          <cell r="G760">
            <v>19669188</v>
          </cell>
        </row>
        <row r="761">
          <cell r="B761" t="str">
            <v>FPUS2</v>
          </cell>
          <cell r="E761">
            <v>500000</v>
          </cell>
          <cell r="G761">
            <v>30685000</v>
          </cell>
        </row>
        <row r="762">
          <cell r="B762" t="str">
            <v>FPUS2</v>
          </cell>
          <cell r="E762">
            <v>1000000</v>
          </cell>
          <cell r="G762">
            <v>61420000</v>
          </cell>
        </row>
        <row r="763">
          <cell r="B763" t="str">
            <v>FPUS2</v>
          </cell>
          <cell r="E763">
            <v>100000</v>
          </cell>
          <cell r="G763">
            <v>6180000</v>
          </cell>
        </row>
        <row r="764">
          <cell r="B764" t="str">
            <v>FPUS2</v>
          </cell>
          <cell r="E764">
            <v>126900</v>
          </cell>
          <cell r="G764">
            <v>7600041</v>
          </cell>
        </row>
        <row r="765">
          <cell r="B765" t="str">
            <v>FPUS2</v>
          </cell>
          <cell r="E765">
            <v>123500</v>
          </cell>
          <cell r="G765">
            <v>7396415</v>
          </cell>
        </row>
        <row r="766">
          <cell r="B766" t="str">
            <v>FPUS2</v>
          </cell>
          <cell r="E766">
            <v>39222.300000000003</v>
          </cell>
          <cell r="G766">
            <v>2339610.1950000003</v>
          </cell>
        </row>
        <row r="767">
          <cell r="B767" t="str">
            <v>FPUS2</v>
          </cell>
          <cell r="E767">
            <v>39222.300000000003</v>
          </cell>
          <cell r="G767">
            <v>2339610.1950000003</v>
          </cell>
        </row>
        <row r="768">
          <cell r="B768" t="str">
            <v>FPUS2</v>
          </cell>
          <cell r="E768">
            <v>39222.300000000003</v>
          </cell>
          <cell r="G768">
            <v>2339610.1950000003</v>
          </cell>
        </row>
        <row r="769">
          <cell r="B769" t="str">
            <v>FPUS2</v>
          </cell>
          <cell r="E769">
            <v>33151.81</v>
          </cell>
          <cell r="G769">
            <v>1977505.4664999999</v>
          </cell>
        </row>
        <row r="770">
          <cell r="B770" t="str">
            <v>FPUS2</v>
          </cell>
          <cell r="E770">
            <v>96250</v>
          </cell>
          <cell r="G770">
            <v>5760562.5</v>
          </cell>
        </row>
        <row r="771">
          <cell r="B771" t="str">
            <v>FPUS2</v>
          </cell>
          <cell r="E771">
            <v>38918.879999999997</v>
          </cell>
          <cell r="G771">
            <v>2301273.3744000001</v>
          </cell>
        </row>
        <row r="772">
          <cell r="B772" t="str">
            <v>FPUS2</v>
          </cell>
          <cell r="E772">
            <v>123500</v>
          </cell>
          <cell r="G772">
            <v>7390240</v>
          </cell>
        </row>
        <row r="773">
          <cell r="B773" t="str">
            <v>FPUS2</v>
          </cell>
          <cell r="E773">
            <v>34749</v>
          </cell>
          <cell r="G773">
            <v>2118994.02</v>
          </cell>
        </row>
        <row r="774">
          <cell r="B774" t="str">
            <v>FPUS2</v>
          </cell>
          <cell r="E774">
            <v>38610</v>
          </cell>
          <cell r="G774">
            <v>2354437.7999999998</v>
          </cell>
        </row>
        <row r="775">
          <cell r="B775" t="str">
            <v>FPUS2</v>
          </cell>
          <cell r="E775">
            <v>38610</v>
          </cell>
          <cell r="G775">
            <v>2354437.7999999998</v>
          </cell>
        </row>
        <row r="776">
          <cell r="B776" t="str">
            <v>FPUS2</v>
          </cell>
          <cell r="E776">
            <v>34875</v>
          </cell>
          <cell r="G776">
            <v>2126677.5</v>
          </cell>
        </row>
        <row r="777">
          <cell r="B777" t="str">
            <v>FPUS2</v>
          </cell>
          <cell r="E777">
            <v>39721.5</v>
          </cell>
          <cell r="G777">
            <v>2422217.0699999998</v>
          </cell>
        </row>
        <row r="778">
          <cell r="B778" t="str">
            <v>FPUS2</v>
          </cell>
          <cell r="E778">
            <v>35280</v>
          </cell>
          <cell r="G778">
            <v>2151374.4</v>
          </cell>
        </row>
        <row r="779">
          <cell r="B779" t="str">
            <v>FPUS2</v>
          </cell>
          <cell r="E779">
            <v>46452</v>
          </cell>
          <cell r="G779">
            <v>2832642.96</v>
          </cell>
        </row>
        <row r="780">
          <cell r="B780" t="str">
            <v>FPUS2</v>
          </cell>
          <cell r="E780">
            <v>42525.8</v>
          </cell>
          <cell r="G780">
            <v>2593223.284</v>
          </cell>
        </row>
        <row r="781">
          <cell r="B781" t="str">
            <v>FPUS2</v>
          </cell>
          <cell r="E781">
            <v>126900</v>
          </cell>
          <cell r="G781">
            <v>7592427</v>
          </cell>
        </row>
        <row r="782">
          <cell r="B782" t="str">
            <v>FPUS2</v>
          </cell>
          <cell r="E782">
            <v>38975.629999999997</v>
          </cell>
          <cell r="G782">
            <v>2324896.3295</v>
          </cell>
        </row>
        <row r="783">
          <cell r="B783" t="str">
            <v>FPUS2</v>
          </cell>
          <cell r="E783">
            <v>38975.629999999997</v>
          </cell>
          <cell r="G783">
            <v>2324896.3295</v>
          </cell>
        </row>
        <row r="784">
          <cell r="B784" t="str">
            <v>FPUS2</v>
          </cell>
          <cell r="E784">
            <v>38975.629999999997</v>
          </cell>
          <cell r="G784">
            <v>2324896.3295</v>
          </cell>
        </row>
        <row r="785">
          <cell r="B785" t="str">
            <v>FPUS2</v>
          </cell>
          <cell r="E785">
            <v>42446.400000000001</v>
          </cell>
          <cell r="G785">
            <v>2531927.7600000002</v>
          </cell>
        </row>
        <row r="786">
          <cell r="B786" t="str">
            <v>FPUS2</v>
          </cell>
          <cell r="E786">
            <v>39780</v>
          </cell>
          <cell r="G786">
            <v>2372877</v>
          </cell>
        </row>
        <row r="787">
          <cell r="B787" t="str">
            <v>FPUS2</v>
          </cell>
          <cell r="E787">
            <v>49375</v>
          </cell>
          <cell r="G787">
            <v>2945218.75</v>
          </cell>
        </row>
        <row r="788">
          <cell r="B788" t="str">
            <v>FPUS2</v>
          </cell>
          <cell r="E788">
            <v>49375</v>
          </cell>
          <cell r="G788">
            <v>2945218.75</v>
          </cell>
        </row>
        <row r="789">
          <cell r="B789" t="str">
            <v>FPUS2</v>
          </cell>
          <cell r="E789">
            <v>41140.129999999997</v>
          </cell>
          <cell r="G789">
            <v>2506668.1209</v>
          </cell>
        </row>
        <row r="790">
          <cell r="B790" t="str">
            <v>FPUS2</v>
          </cell>
          <cell r="E790">
            <v>33859.870000000003</v>
          </cell>
          <cell r="G790">
            <v>2063081.8791000003</v>
          </cell>
        </row>
        <row r="791">
          <cell r="B791" t="str">
            <v>FPUS2</v>
          </cell>
          <cell r="E791">
            <v>7280.2</v>
          </cell>
          <cell r="G791">
            <v>441180.12</v>
          </cell>
        </row>
        <row r="792">
          <cell r="B792" t="str">
            <v>FPUS2</v>
          </cell>
          <cell r="E792">
            <v>54432</v>
          </cell>
          <cell r="G792">
            <v>3257210.8800000004</v>
          </cell>
        </row>
        <row r="793">
          <cell r="B793" t="str">
            <v>FPUS2</v>
          </cell>
          <cell r="E793">
            <v>39222.300000000003</v>
          </cell>
          <cell r="G793">
            <v>2377263.6030000001</v>
          </cell>
        </row>
        <row r="794">
          <cell r="B794" t="str">
            <v>FPUS2</v>
          </cell>
          <cell r="E794">
            <v>39222.300000000003</v>
          </cell>
          <cell r="G794">
            <v>2392560.3000000003</v>
          </cell>
        </row>
        <row r="795">
          <cell r="B795" t="str">
            <v>FPUS2</v>
          </cell>
          <cell r="E795">
            <v>3444.6</v>
          </cell>
          <cell r="G795">
            <v>208777.20600000001</v>
          </cell>
        </row>
        <row r="796">
          <cell r="B796" t="str">
            <v>FPUS2</v>
          </cell>
          <cell r="E796">
            <v>35777.699999999997</v>
          </cell>
          <cell r="G796">
            <v>2182439.6999999997</v>
          </cell>
        </row>
        <row r="797">
          <cell r="B797" t="str">
            <v>FPUS2</v>
          </cell>
          <cell r="E797">
            <v>46312.5</v>
          </cell>
          <cell r="G797">
            <v>2825062.5</v>
          </cell>
        </row>
        <row r="798">
          <cell r="B798" t="str">
            <v>FPUS2</v>
          </cell>
          <cell r="E798">
            <v>34834.800000000003</v>
          </cell>
          <cell r="G798">
            <v>2124922.8000000003</v>
          </cell>
        </row>
        <row r="799">
          <cell r="B799" t="str">
            <v>FPUS2</v>
          </cell>
          <cell r="E799">
            <v>42657</v>
          </cell>
          <cell r="G799">
            <v>2587573.6199999996</v>
          </cell>
        </row>
        <row r="800">
          <cell r="B800" t="str">
            <v>FPUS2</v>
          </cell>
          <cell r="E800">
            <v>42657</v>
          </cell>
          <cell r="G800">
            <v>2587573.6199999996</v>
          </cell>
        </row>
        <row r="801">
          <cell r="B801" t="str">
            <v>FPUS1</v>
          </cell>
          <cell r="E801">
            <v>173879.62</v>
          </cell>
          <cell r="G801">
            <v>10509284.232799999</v>
          </cell>
        </row>
        <row r="802">
          <cell r="B802" t="str">
            <v>FPUS2</v>
          </cell>
          <cell r="E802">
            <v>96250</v>
          </cell>
          <cell r="G802">
            <v>5760562.5</v>
          </cell>
        </row>
        <row r="803">
          <cell r="B803" t="str">
            <v>FPUS2</v>
          </cell>
          <cell r="E803">
            <v>47083.6</v>
          </cell>
          <cell r="G803">
            <v>2806182.56</v>
          </cell>
        </row>
        <row r="804">
          <cell r="B804" t="str">
            <v>FPUS2</v>
          </cell>
          <cell r="E804">
            <v>47083.68</v>
          </cell>
          <cell r="G804">
            <v>2806187.3280000002</v>
          </cell>
        </row>
        <row r="805">
          <cell r="B805" t="str">
            <v>FPUS2</v>
          </cell>
          <cell r="E805">
            <v>37342.5</v>
          </cell>
          <cell r="G805">
            <v>2225613</v>
          </cell>
        </row>
        <row r="806">
          <cell r="B806" t="str">
            <v>FPUS2</v>
          </cell>
          <cell r="E806">
            <v>36757.5</v>
          </cell>
          <cell r="G806">
            <v>2190747</v>
          </cell>
        </row>
        <row r="807">
          <cell r="B807" t="str">
            <v>FPUS2</v>
          </cell>
          <cell r="E807">
            <v>45337.5</v>
          </cell>
          <cell r="G807">
            <v>2702115</v>
          </cell>
        </row>
        <row r="808">
          <cell r="B808" t="str">
            <v>FPUS2</v>
          </cell>
          <cell r="E808">
            <v>42607.5</v>
          </cell>
          <cell r="G808">
            <v>2539407</v>
          </cell>
        </row>
        <row r="809">
          <cell r="B809" t="str">
            <v>FPUS1</v>
          </cell>
          <cell r="E809">
            <v>21643.63</v>
          </cell>
          <cell r="G809">
            <v>1330001.0635000002</v>
          </cell>
        </row>
        <row r="810">
          <cell r="B810" t="str">
            <v>FPUS1</v>
          </cell>
          <cell r="E810">
            <v>11722.16</v>
          </cell>
          <cell r="G810">
            <v>720326.73200000008</v>
          </cell>
        </row>
        <row r="811">
          <cell r="B811" t="str">
            <v>FPUS1</v>
          </cell>
          <cell r="E811">
            <v>26532.82</v>
          </cell>
          <cell r="G811">
            <v>1630441.7890000001</v>
          </cell>
        </row>
        <row r="812">
          <cell r="B812" t="str">
            <v>FPUS2</v>
          </cell>
          <cell r="E812">
            <v>18377.5</v>
          </cell>
          <cell r="G812">
            <v>1103568.875</v>
          </cell>
        </row>
        <row r="813">
          <cell r="B813" t="str">
            <v>FPUS2</v>
          </cell>
          <cell r="E813">
            <v>30900</v>
          </cell>
          <cell r="G813">
            <v>1847820</v>
          </cell>
        </row>
        <row r="814">
          <cell r="B814" t="str">
            <v>FPUS2</v>
          </cell>
          <cell r="E814">
            <v>123500</v>
          </cell>
          <cell r="G814">
            <v>7385300</v>
          </cell>
        </row>
        <row r="815">
          <cell r="B815" t="str">
            <v>FPUS2</v>
          </cell>
          <cell r="E815">
            <v>34750</v>
          </cell>
          <cell r="G815">
            <v>2119402.5</v>
          </cell>
        </row>
        <row r="816">
          <cell r="B816" t="str">
            <v>FPUS2</v>
          </cell>
          <cell r="E816">
            <v>38697.75</v>
          </cell>
          <cell r="G816">
            <v>2360175.7725</v>
          </cell>
        </row>
        <row r="817">
          <cell r="B817" t="str">
            <v>FPUS2</v>
          </cell>
          <cell r="E817">
            <v>30576</v>
          </cell>
          <cell r="G817">
            <v>1864830.24</v>
          </cell>
        </row>
        <row r="818">
          <cell r="B818" t="str">
            <v>FPUS2</v>
          </cell>
          <cell r="E818">
            <v>47040</v>
          </cell>
          <cell r="G818">
            <v>2868969.6</v>
          </cell>
        </row>
        <row r="819">
          <cell r="B819" t="str">
            <v>FPUS2</v>
          </cell>
          <cell r="E819">
            <v>34875</v>
          </cell>
          <cell r="G819">
            <v>2127026.25</v>
          </cell>
        </row>
        <row r="820">
          <cell r="B820" t="str">
            <v>FPUS2</v>
          </cell>
          <cell r="E820">
            <v>1210.75</v>
          </cell>
          <cell r="G820">
            <v>72269.667499999996</v>
          </cell>
        </row>
        <row r="821">
          <cell r="B821" t="str">
            <v>FPUS2</v>
          </cell>
          <cell r="E821">
            <v>40589.25</v>
          </cell>
          <cell r="G821">
            <v>2475538.3574999999</v>
          </cell>
        </row>
        <row r="822">
          <cell r="B822" t="str">
            <v>FPUS2</v>
          </cell>
          <cell r="E822">
            <v>36786.75</v>
          </cell>
          <cell r="G822">
            <v>2196168.9750000001</v>
          </cell>
        </row>
        <row r="823">
          <cell r="B823" t="str">
            <v>FPUS2</v>
          </cell>
          <cell r="E823">
            <v>39382.199999999997</v>
          </cell>
          <cell r="G823">
            <v>2351117.34</v>
          </cell>
        </row>
        <row r="824">
          <cell r="B824" t="str">
            <v>FPUS2</v>
          </cell>
          <cell r="E824">
            <v>39382.199999999997</v>
          </cell>
          <cell r="G824">
            <v>2351117.34</v>
          </cell>
        </row>
        <row r="825">
          <cell r="B825" t="str">
            <v>FPUS2</v>
          </cell>
          <cell r="E825">
            <v>46020</v>
          </cell>
          <cell r="G825">
            <v>2747394</v>
          </cell>
        </row>
        <row r="826">
          <cell r="B826" t="str">
            <v>FPUS2</v>
          </cell>
          <cell r="E826">
            <v>34125</v>
          </cell>
          <cell r="G826">
            <v>2083672.5</v>
          </cell>
        </row>
        <row r="827">
          <cell r="B827" t="str">
            <v>FPUS2</v>
          </cell>
          <cell r="E827">
            <v>15375</v>
          </cell>
          <cell r="G827">
            <v>917580</v>
          </cell>
        </row>
        <row r="828">
          <cell r="B828" t="str">
            <v>FPUS2</v>
          </cell>
          <cell r="E828">
            <v>32175</v>
          </cell>
          <cell r="G828">
            <v>1920204</v>
          </cell>
        </row>
        <row r="829">
          <cell r="B829" t="str">
            <v>FPUS1</v>
          </cell>
          <cell r="E829">
            <v>29131.98</v>
          </cell>
          <cell r="G829">
            <v>1791616.77</v>
          </cell>
        </row>
        <row r="830">
          <cell r="B830" t="str">
            <v>FPUS1</v>
          </cell>
          <cell r="E830">
            <v>6956.44</v>
          </cell>
          <cell r="G830">
            <v>421142.87759999995</v>
          </cell>
        </row>
        <row r="831">
          <cell r="B831" t="str">
            <v>FPUS2</v>
          </cell>
          <cell r="E831">
            <v>37644.75</v>
          </cell>
          <cell r="G831">
            <v>2247768.0225</v>
          </cell>
        </row>
        <row r="832">
          <cell r="B832" t="str">
            <v>FPUS2</v>
          </cell>
          <cell r="E832">
            <v>64575</v>
          </cell>
          <cell r="G832">
            <v>3840275.25</v>
          </cell>
        </row>
        <row r="833">
          <cell r="B833" t="str">
            <v>FPUS2</v>
          </cell>
          <cell r="E833">
            <v>38975.629999999997</v>
          </cell>
          <cell r="G833">
            <v>2324896.3295</v>
          </cell>
        </row>
        <row r="834">
          <cell r="B834" t="str">
            <v>FPUS2</v>
          </cell>
          <cell r="E834">
            <v>35100</v>
          </cell>
          <cell r="G834">
            <v>2130219</v>
          </cell>
        </row>
        <row r="835">
          <cell r="B835" t="str">
            <v>FPUS2</v>
          </cell>
          <cell r="E835">
            <v>7317.3</v>
          </cell>
          <cell r="G835">
            <v>436476.94500000001</v>
          </cell>
        </row>
        <row r="836">
          <cell r="B836" t="str">
            <v>FPUS2</v>
          </cell>
          <cell r="E836">
            <v>39900</v>
          </cell>
          <cell r="G836">
            <v>2421531</v>
          </cell>
        </row>
        <row r="837">
          <cell r="B837" t="str">
            <v>FPUS2</v>
          </cell>
          <cell r="E837">
            <v>34834.800000000003</v>
          </cell>
          <cell r="G837">
            <v>2126664.54</v>
          </cell>
        </row>
        <row r="838">
          <cell r="B838" t="str">
            <v>FPUS2</v>
          </cell>
          <cell r="E838">
            <v>11567.3</v>
          </cell>
          <cell r="G838">
            <v>689989.44499999995</v>
          </cell>
        </row>
        <row r="839">
          <cell r="B839" t="str">
            <v>FPUS2</v>
          </cell>
          <cell r="E839">
            <v>31040.2</v>
          </cell>
          <cell r="G839">
            <v>1895004.21</v>
          </cell>
        </row>
        <row r="840">
          <cell r="B840" t="str">
            <v>FPUS2</v>
          </cell>
          <cell r="E840">
            <v>44828.55</v>
          </cell>
          <cell r="G840">
            <v>2674023.0075000003</v>
          </cell>
        </row>
        <row r="841">
          <cell r="B841" t="str">
            <v>FPUS2</v>
          </cell>
          <cell r="E841">
            <v>89578.12</v>
          </cell>
          <cell r="G841">
            <v>5506367.0363999996</v>
          </cell>
        </row>
        <row r="842">
          <cell r="B842" t="str">
            <v>FPUS2</v>
          </cell>
          <cell r="E842">
            <v>32373.43</v>
          </cell>
          <cell r="G842">
            <v>1928485.2250999999</v>
          </cell>
        </row>
        <row r="843">
          <cell r="B843" t="str">
            <v>FPUS2</v>
          </cell>
          <cell r="E843">
            <v>32373.43</v>
          </cell>
          <cell r="G843">
            <v>1928485.2250999999</v>
          </cell>
        </row>
        <row r="844">
          <cell r="B844" t="str">
            <v>FPUS2</v>
          </cell>
          <cell r="E844">
            <v>32373.43</v>
          </cell>
          <cell r="G844">
            <v>1928485.2250999999</v>
          </cell>
        </row>
        <row r="845">
          <cell r="B845" t="str">
            <v>FPUS2</v>
          </cell>
          <cell r="E845">
            <v>40051.07</v>
          </cell>
          <cell r="G845">
            <v>2385842.2398999999</v>
          </cell>
        </row>
        <row r="846">
          <cell r="B846" t="str">
            <v>FPUS2</v>
          </cell>
          <cell r="E846">
            <v>40051.07</v>
          </cell>
          <cell r="G846">
            <v>2385842.2398999999</v>
          </cell>
        </row>
        <row r="847">
          <cell r="B847" t="str">
            <v>FPUS2</v>
          </cell>
          <cell r="E847">
            <v>42900</v>
          </cell>
          <cell r="G847">
            <v>2555553</v>
          </cell>
        </row>
        <row r="848">
          <cell r="B848" t="str">
            <v>FPUS2</v>
          </cell>
          <cell r="E848">
            <v>33345</v>
          </cell>
          <cell r="G848">
            <v>1988695.8</v>
          </cell>
        </row>
        <row r="849">
          <cell r="B849" t="str">
            <v>FPUS2</v>
          </cell>
          <cell r="E849">
            <v>39780</v>
          </cell>
          <cell r="G849">
            <v>2372479.2000000002</v>
          </cell>
        </row>
        <row r="850">
          <cell r="B850" t="str">
            <v>FPUS2</v>
          </cell>
          <cell r="E850">
            <v>16274.41</v>
          </cell>
          <cell r="G850">
            <v>1000225.2386</v>
          </cell>
        </row>
        <row r="851">
          <cell r="B851" t="str">
            <v>FPUS2</v>
          </cell>
          <cell r="E851">
            <v>63605.39</v>
          </cell>
          <cell r="G851">
            <v>3909187.2694000001</v>
          </cell>
        </row>
        <row r="852">
          <cell r="B852" t="str">
            <v>FPUS2</v>
          </cell>
          <cell r="E852">
            <v>23300.23</v>
          </cell>
          <cell r="G852">
            <v>1432032.1358</v>
          </cell>
        </row>
        <row r="853">
          <cell r="B853" t="str">
            <v>FPUS2</v>
          </cell>
          <cell r="E853">
            <v>20805.68</v>
          </cell>
          <cell r="G853">
            <v>1278717.0928</v>
          </cell>
        </row>
        <row r="854">
          <cell r="B854" t="str">
            <v>FPUS2</v>
          </cell>
          <cell r="E854">
            <v>18160.32</v>
          </cell>
          <cell r="G854">
            <v>1097428.1376</v>
          </cell>
        </row>
        <row r="855">
          <cell r="B855" t="str">
            <v>FPUS2</v>
          </cell>
          <cell r="E855">
            <v>37635</v>
          </cell>
          <cell r="G855">
            <v>2241540.6</v>
          </cell>
        </row>
        <row r="856">
          <cell r="B856" t="str">
            <v>FPUS2</v>
          </cell>
          <cell r="E856">
            <v>37635</v>
          </cell>
          <cell r="G856">
            <v>2241540.6</v>
          </cell>
        </row>
        <row r="857">
          <cell r="B857" t="str">
            <v>FPUS2</v>
          </cell>
          <cell r="E857">
            <v>37635</v>
          </cell>
          <cell r="G857">
            <v>2241540.6</v>
          </cell>
        </row>
        <row r="858">
          <cell r="B858" t="str">
            <v>FPUS2</v>
          </cell>
          <cell r="E858">
            <v>35770</v>
          </cell>
          <cell r="G858">
            <v>2130461.2000000002</v>
          </cell>
        </row>
        <row r="859">
          <cell r="B859" t="str">
            <v>FPUS2</v>
          </cell>
          <cell r="E859">
            <v>64350</v>
          </cell>
          <cell r="G859">
            <v>3832686</v>
          </cell>
        </row>
        <row r="860">
          <cell r="B860" t="str">
            <v>FPUS2</v>
          </cell>
          <cell r="E860">
            <v>41074</v>
          </cell>
          <cell r="G860">
            <v>2446367.44</v>
          </cell>
        </row>
        <row r="861">
          <cell r="B861" t="str">
            <v>FPUS2</v>
          </cell>
          <cell r="E861">
            <v>47040</v>
          </cell>
          <cell r="G861">
            <v>2801702.4</v>
          </cell>
        </row>
        <row r="862">
          <cell r="B862" t="str">
            <v>FPUS2</v>
          </cell>
          <cell r="E862">
            <v>38828.160000000003</v>
          </cell>
          <cell r="G862">
            <v>2312605.2096000002</v>
          </cell>
        </row>
        <row r="863">
          <cell r="B863" t="str">
            <v>FPUS2</v>
          </cell>
          <cell r="E863">
            <v>35755.5</v>
          </cell>
          <cell r="G863">
            <v>2129597.58</v>
          </cell>
        </row>
        <row r="864">
          <cell r="B864" t="str">
            <v>FPUS2</v>
          </cell>
          <cell r="E864">
            <v>72000</v>
          </cell>
          <cell r="G864">
            <v>4288320</v>
          </cell>
        </row>
        <row r="865">
          <cell r="B865" t="str">
            <v>FPUS2</v>
          </cell>
          <cell r="E865">
            <v>39721.5</v>
          </cell>
          <cell r="G865">
            <v>2365812.54</v>
          </cell>
        </row>
        <row r="866">
          <cell r="B866" t="str">
            <v>FPUS2</v>
          </cell>
          <cell r="E866">
            <v>35300</v>
          </cell>
          <cell r="G866">
            <v>2102468</v>
          </cell>
        </row>
        <row r="867">
          <cell r="B867" t="str">
            <v>FPUS2</v>
          </cell>
          <cell r="E867">
            <v>35300</v>
          </cell>
          <cell r="G867">
            <v>2102468</v>
          </cell>
        </row>
        <row r="868">
          <cell r="B868" t="str">
            <v>FPUS2</v>
          </cell>
          <cell r="E868">
            <v>36300</v>
          </cell>
          <cell r="G868">
            <v>2162028</v>
          </cell>
        </row>
        <row r="869">
          <cell r="B869" t="str">
            <v>FPUS2</v>
          </cell>
          <cell r="E869">
            <v>36300</v>
          </cell>
          <cell r="G869">
            <v>2162028</v>
          </cell>
        </row>
        <row r="870">
          <cell r="B870" t="str">
            <v>FPUS2</v>
          </cell>
          <cell r="E870">
            <v>41834.5</v>
          </cell>
          <cell r="G870">
            <v>2491662.8200000003</v>
          </cell>
        </row>
        <row r="871">
          <cell r="B871" t="str">
            <v>FPUS2</v>
          </cell>
          <cell r="E871">
            <v>71511</v>
          </cell>
          <cell r="G871">
            <v>4259195.16</v>
          </cell>
        </row>
        <row r="872">
          <cell r="B872" t="str">
            <v>FPUS1</v>
          </cell>
          <cell r="E872">
            <v>80643.86</v>
          </cell>
          <cell r="G872">
            <v>4956774.8549000006</v>
          </cell>
        </row>
        <row r="873">
          <cell r="B873" t="str">
            <v>FPUS1</v>
          </cell>
          <cell r="E873">
            <v>5377.65</v>
          </cell>
          <cell r="G873">
            <v>324810.06</v>
          </cell>
        </row>
        <row r="874">
          <cell r="B874" t="str">
            <v>FPUS2</v>
          </cell>
          <cell r="E874">
            <v>45754.8</v>
          </cell>
          <cell r="G874">
            <v>2726986.08</v>
          </cell>
        </row>
        <row r="875">
          <cell r="B875" t="str">
            <v>FPUS2</v>
          </cell>
          <cell r="E875">
            <v>34834.800000000003</v>
          </cell>
          <cell r="G875">
            <v>2076154.0800000003</v>
          </cell>
        </row>
        <row r="876">
          <cell r="B876" t="str">
            <v>FPUS2</v>
          </cell>
          <cell r="E876">
            <v>45825</v>
          </cell>
          <cell r="G876">
            <v>2721088.5</v>
          </cell>
        </row>
        <row r="877">
          <cell r="B877" t="str">
            <v>FPUS2</v>
          </cell>
          <cell r="E877">
            <v>42615.3</v>
          </cell>
          <cell r="G877">
            <v>2532627.2790000001</v>
          </cell>
        </row>
        <row r="878">
          <cell r="B878" t="str">
            <v>FPUS2</v>
          </cell>
          <cell r="E878">
            <v>38805</v>
          </cell>
          <cell r="G878">
            <v>2306181.15</v>
          </cell>
        </row>
        <row r="879">
          <cell r="B879" t="str">
            <v>FPUS2</v>
          </cell>
          <cell r="E879">
            <v>38805</v>
          </cell>
          <cell r="G879">
            <v>2306181.15</v>
          </cell>
        </row>
        <row r="880">
          <cell r="B880" t="str">
            <v>FPUS2</v>
          </cell>
          <cell r="E880">
            <v>38805</v>
          </cell>
          <cell r="G880">
            <v>2306181.15</v>
          </cell>
        </row>
        <row r="881">
          <cell r="B881" t="str">
            <v>FPUS2</v>
          </cell>
          <cell r="E881">
            <v>39487</v>
          </cell>
          <cell r="G881">
            <v>2346712.41</v>
          </cell>
        </row>
        <row r="882">
          <cell r="B882" t="str">
            <v>FPUS2</v>
          </cell>
          <cell r="E882">
            <v>39487</v>
          </cell>
          <cell r="G882">
            <v>2346712.41</v>
          </cell>
        </row>
        <row r="883">
          <cell r="B883" t="str">
            <v>FPUS2</v>
          </cell>
          <cell r="E883">
            <v>37400</v>
          </cell>
          <cell r="G883">
            <v>2227170</v>
          </cell>
        </row>
        <row r="884">
          <cell r="B884" t="str">
            <v>FPUS2</v>
          </cell>
          <cell r="E884">
            <v>35000</v>
          </cell>
          <cell r="G884">
            <v>2070250</v>
          </cell>
        </row>
        <row r="885">
          <cell r="B885" t="str">
            <v>FPUS2</v>
          </cell>
          <cell r="E885">
            <v>19600</v>
          </cell>
          <cell r="G885">
            <v>1169198.8</v>
          </cell>
        </row>
        <row r="886">
          <cell r="B886" t="str">
            <v>FPUS2</v>
          </cell>
          <cell r="E886">
            <v>32656.25</v>
          </cell>
          <cell r="G886">
            <v>1950884.375</v>
          </cell>
        </row>
        <row r="887">
          <cell r="B887" t="str">
            <v>FPUS2</v>
          </cell>
          <cell r="E887">
            <v>32319</v>
          </cell>
          <cell r="G887">
            <v>1941725.52</v>
          </cell>
        </row>
        <row r="888">
          <cell r="B888" t="str">
            <v>FPUS2</v>
          </cell>
          <cell r="E888">
            <v>18000</v>
          </cell>
          <cell r="G888">
            <v>1063832.3999999999</v>
          </cell>
        </row>
        <row r="889">
          <cell r="B889" t="str">
            <v>FPUS1</v>
          </cell>
          <cell r="E889">
            <v>7400</v>
          </cell>
          <cell r="G889">
            <v>446498.24</v>
          </cell>
        </row>
        <row r="890">
          <cell r="B890" t="str">
            <v>FPUS1</v>
          </cell>
          <cell r="E890">
            <v>8500</v>
          </cell>
          <cell r="G890">
            <v>512869.60000000003</v>
          </cell>
        </row>
        <row r="891">
          <cell r="B891" t="str">
            <v>FPUS1</v>
          </cell>
          <cell r="E891">
            <v>10700</v>
          </cell>
          <cell r="G891">
            <v>645612.32000000007</v>
          </cell>
        </row>
        <row r="892">
          <cell r="B892" t="str">
            <v>FPUS2</v>
          </cell>
          <cell r="E892">
            <v>34431</v>
          </cell>
          <cell r="G892">
            <v>2071024.65</v>
          </cell>
        </row>
        <row r="893">
          <cell r="B893" t="str">
            <v>FPUS2</v>
          </cell>
          <cell r="E893">
            <v>38831.83</v>
          </cell>
          <cell r="G893">
            <v>2333404.6647000001</v>
          </cell>
        </row>
        <row r="894">
          <cell r="B894" t="str">
            <v>FPUS2</v>
          </cell>
          <cell r="E894">
            <v>48000</v>
          </cell>
          <cell r="G894">
            <v>2889600</v>
          </cell>
        </row>
        <row r="895">
          <cell r="B895" t="str">
            <v>FPUS1</v>
          </cell>
          <cell r="E895">
            <v>7000</v>
          </cell>
          <cell r="G895">
            <v>421664.6</v>
          </cell>
        </row>
        <row r="896">
          <cell r="B896" t="str">
            <v>FPUS1</v>
          </cell>
          <cell r="E896">
            <v>5700</v>
          </cell>
          <cell r="G896">
            <v>343071.60000000003</v>
          </cell>
        </row>
        <row r="897">
          <cell r="B897" t="str">
            <v>FPUS2</v>
          </cell>
          <cell r="E897">
            <v>12100</v>
          </cell>
          <cell r="G897">
            <v>724879.54</v>
          </cell>
        </row>
        <row r="898">
          <cell r="B898" t="str">
            <v>FPUS2</v>
          </cell>
          <cell r="E898">
            <v>37647.5</v>
          </cell>
          <cell r="G898">
            <v>2249438.125</v>
          </cell>
        </row>
        <row r="899">
          <cell r="B899" t="str">
            <v>FPUS2</v>
          </cell>
          <cell r="E899">
            <v>49659</v>
          </cell>
          <cell r="G899">
            <v>2955703.68</v>
          </cell>
        </row>
        <row r="900">
          <cell r="B900" t="str">
            <v>FPUS2</v>
          </cell>
          <cell r="E900">
            <v>31180.400000000001</v>
          </cell>
          <cell r="G900">
            <v>1855857.4080000003</v>
          </cell>
        </row>
        <row r="901">
          <cell r="B901" t="str">
            <v>FPUS2</v>
          </cell>
          <cell r="E901">
            <v>87999.58</v>
          </cell>
          <cell r="G901">
            <v>5406694.1952</v>
          </cell>
        </row>
        <row r="902">
          <cell r="B902" t="str">
            <v>FPUS2</v>
          </cell>
          <cell r="E902">
            <v>176189.68</v>
          </cell>
          <cell r="G902">
            <v>10833903.4232</v>
          </cell>
        </row>
        <row r="903">
          <cell r="B903" t="str">
            <v>FPUS2</v>
          </cell>
          <cell r="E903">
            <v>146298.79</v>
          </cell>
          <cell r="G903">
            <v>8995912.5971000008</v>
          </cell>
        </row>
        <row r="904">
          <cell r="B904" t="str">
            <v>FPUS2</v>
          </cell>
          <cell r="E904">
            <v>146177.03</v>
          </cell>
          <cell r="G904">
            <v>8988425.5746999998</v>
          </cell>
        </row>
        <row r="905">
          <cell r="B905" t="str">
            <v>FPUS2</v>
          </cell>
          <cell r="E905">
            <v>209502.89</v>
          </cell>
          <cell r="G905">
            <v>12913758.139600001</v>
          </cell>
        </row>
        <row r="906">
          <cell r="B906" t="str">
            <v>FPUS2</v>
          </cell>
          <cell r="E906">
            <v>209190.2</v>
          </cell>
          <cell r="G906">
            <v>12852645.888</v>
          </cell>
        </row>
        <row r="907">
          <cell r="B907" t="str">
            <v>FSUS2</v>
          </cell>
          <cell r="E907">
            <v>21420</v>
          </cell>
          <cell r="G907">
            <v>1321614</v>
          </cell>
        </row>
        <row r="908">
          <cell r="B908" t="str">
            <v>FSUS2</v>
          </cell>
          <cell r="E908">
            <v>46266.1</v>
          </cell>
          <cell r="G908">
            <v>2865259.5729999999</v>
          </cell>
        </row>
        <row r="909">
          <cell r="B909" t="str">
            <v>FSUS2</v>
          </cell>
          <cell r="E909">
            <v>7578.4</v>
          </cell>
          <cell r="G909">
            <v>469709.23199999996</v>
          </cell>
        </row>
        <row r="910">
          <cell r="B910" t="str">
            <v>FSUS2</v>
          </cell>
          <cell r="E910">
            <v>37910</v>
          </cell>
          <cell r="G910">
            <v>2332223.2000000002</v>
          </cell>
        </row>
        <row r="911">
          <cell r="B911" t="str">
            <v>FSUS2</v>
          </cell>
          <cell r="E911">
            <v>21420</v>
          </cell>
          <cell r="G911">
            <v>1322470.8</v>
          </cell>
        </row>
        <row r="912">
          <cell r="B912" t="str">
            <v>FSUS2</v>
          </cell>
          <cell r="E912">
            <v>46641.1</v>
          </cell>
          <cell r="G912">
            <v>2889416.145</v>
          </cell>
        </row>
        <row r="913">
          <cell r="B913" t="str">
            <v>FSUS2</v>
          </cell>
          <cell r="E913">
            <v>17397.439999999999</v>
          </cell>
          <cell r="G913">
            <v>1078293.3311999999</v>
          </cell>
        </row>
        <row r="914">
          <cell r="B914" t="str">
            <v>FPEU2</v>
          </cell>
          <cell r="E914">
            <v>57000</v>
          </cell>
          <cell r="G914">
            <v>4642650</v>
          </cell>
        </row>
        <row r="915">
          <cell r="B915" t="str">
            <v>FPEU2</v>
          </cell>
          <cell r="E915">
            <v>90000</v>
          </cell>
          <cell r="G915">
            <v>7224300</v>
          </cell>
        </row>
        <row r="916">
          <cell r="B916" t="str">
            <v>FPEU2</v>
          </cell>
          <cell r="E916">
            <v>64000</v>
          </cell>
          <cell r="G916">
            <v>5113600</v>
          </cell>
        </row>
        <row r="917">
          <cell r="B917" t="str">
            <v>FPEU2</v>
          </cell>
          <cell r="E917">
            <v>122500</v>
          </cell>
          <cell r="G917">
            <v>9922500</v>
          </cell>
        </row>
        <row r="918">
          <cell r="B918" t="str">
            <v>FPEU2</v>
          </cell>
          <cell r="E918">
            <v>25700</v>
          </cell>
          <cell r="G918">
            <v>2050603.0000000002</v>
          </cell>
        </row>
        <row r="919">
          <cell r="B919" t="str">
            <v>FSEU2</v>
          </cell>
          <cell r="E919">
            <v>1400000</v>
          </cell>
          <cell r="G919">
            <v>114730000</v>
          </cell>
        </row>
        <row r="920">
          <cell r="B920" t="str">
            <v>FPUK2</v>
          </cell>
          <cell r="E920">
            <v>6200</v>
          </cell>
          <cell r="G920">
            <v>736741.04</v>
          </cell>
        </row>
        <row r="921">
          <cell r="B921" t="str">
            <v>FPUS2</v>
          </cell>
          <cell r="E921">
            <v>39000</v>
          </cell>
          <cell r="G921">
            <v>2328300</v>
          </cell>
        </row>
        <row r="922">
          <cell r="B922" t="str">
            <v>FPUS2</v>
          </cell>
          <cell r="E922">
            <v>20500</v>
          </cell>
          <cell r="G922">
            <v>1224875</v>
          </cell>
        </row>
        <row r="923">
          <cell r="B923" t="str">
            <v>FPUS2</v>
          </cell>
          <cell r="E923">
            <v>13000</v>
          </cell>
          <cell r="G923">
            <v>777411.7</v>
          </cell>
        </row>
        <row r="924">
          <cell r="B924" t="str">
            <v>FPUS2</v>
          </cell>
          <cell r="E924">
            <v>20000</v>
          </cell>
          <cell r="G924">
            <v>1196018</v>
          </cell>
        </row>
        <row r="925">
          <cell r="B925" t="str">
            <v>FPUS1</v>
          </cell>
          <cell r="E925">
            <v>35000</v>
          </cell>
          <cell r="G925">
            <v>2115400</v>
          </cell>
        </row>
        <row r="926">
          <cell r="B926" t="str">
            <v>FPUS1</v>
          </cell>
          <cell r="E926">
            <v>33500</v>
          </cell>
          <cell r="G926">
            <v>2024740</v>
          </cell>
        </row>
        <row r="927">
          <cell r="B927" t="str">
            <v>FPUS2</v>
          </cell>
          <cell r="E927">
            <v>139700</v>
          </cell>
          <cell r="G927">
            <v>8370824</v>
          </cell>
        </row>
        <row r="928">
          <cell r="B928" t="str">
            <v>FPUS2</v>
          </cell>
          <cell r="E928">
            <v>151500</v>
          </cell>
          <cell r="G928">
            <v>8991525</v>
          </cell>
        </row>
        <row r="929">
          <cell r="B929" t="str">
            <v>FSUS2</v>
          </cell>
          <cell r="E929">
            <v>615000</v>
          </cell>
          <cell r="G929">
            <v>38142300</v>
          </cell>
        </row>
        <row r="930">
          <cell r="B930" t="str">
            <v>FPUS2</v>
          </cell>
          <cell r="E930">
            <v>100000</v>
          </cell>
          <cell r="G930">
            <v>6109000</v>
          </cell>
        </row>
        <row r="931">
          <cell r="B931" t="str">
            <v>FPUS2</v>
          </cell>
          <cell r="E931">
            <v>200000</v>
          </cell>
          <cell r="G931">
            <v>12396000</v>
          </cell>
        </row>
        <row r="932">
          <cell r="B932" t="str">
            <v>FPUS2</v>
          </cell>
          <cell r="E932">
            <v>100000</v>
          </cell>
          <cell r="G932">
            <v>6182000</v>
          </cell>
        </row>
        <row r="933">
          <cell r="B933" t="str">
            <v>FPUS2</v>
          </cell>
          <cell r="E933">
            <v>200000</v>
          </cell>
          <cell r="G933">
            <v>12376000</v>
          </cell>
        </row>
        <row r="934">
          <cell r="B934" t="str">
            <v>FPUS2</v>
          </cell>
          <cell r="E934">
            <v>200000</v>
          </cell>
          <cell r="G934">
            <v>12410000</v>
          </cell>
        </row>
        <row r="935">
          <cell r="B935" t="str">
            <v>FPUS2</v>
          </cell>
          <cell r="E935">
            <v>100000</v>
          </cell>
          <cell r="G935">
            <v>6190000</v>
          </cell>
        </row>
        <row r="936">
          <cell r="B936" t="str">
            <v>FPUS2</v>
          </cell>
          <cell r="E936">
            <v>100000</v>
          </cell>
          <cell r="G936">
            <v>6119000</v>
          </cell>
        </row>
        <row r="937">
          <cell r="B937" t="str">
            <v>FPUS2</v>
          </cell>
          <cell r="E937">
            <v>100000</v>
          </cell>
          <cell r="G937">
            <v>6189000</v>
          </cell>
        </row>
        <row r="938">
          <cell r="B938" t="str">
            <v>FPUS2</v>
          </cell>
          <cell r="E938">
            <v>100000</v>
          </cell>
          <cell r="G938">
            <v>6186000</v>
          </cell>
        </row>
        <row r="939">
          <cell r="B939" t="str">
            <v>FPUS2</v>
          </cell>
          <cell r="E939">
            <v>100000</v>
          </cell>
          <cell r="G939">
            <v>6118000</v>
          </cell>
        </row>
        <row r="940">
          <cell r="B940" t="str">
            <v>FPUS2</v>
          </cell>
          <cell r="E940">
            <v>100000</v>
          </cell>
          <cell r="G940">
            <v>6103000</v>
          </cell>
        </row>
        <row r="941">
          <cell r="B941" t="str">
            <v>FPUS2</v>
          </cell>
          <cell r="E941">
            <v>100000</v>
          </cell>
          <cell r="G941">
            <v>6190000</v>
          </cell>
        </row>
        <row r="942">
          <cell r="B942" t="str">
            <v>FPUS2</v>
          </cell>
          <cell r="E942">
            <v>100000</v>
          </cell>
          <cell r="G942">
            <v>6147000</v>
          </cell>
        </row>
        <row r="943">
          <cell r="B943" t="str">
            <v>FPUS2</v>
          </cell>
          <cell r="E943">
            <v>100000</v>
          </cell>
          <cell r="G943">
            <v>6185000</v>
          </cell>
        </row>
        <row r="944">
          <cell r="B944" t="str">
            <v>FPUS2</v>
          </cell>
          <cell r="E944">
            <v>100000</v>
          </cell>
          <cell r="G944">
            <v>6128000</v>
          </cell>
        </row>
        <row r="945">
          <cell r="B945" t="str">
            <v>FPUS2</v>
          </cell>
          <cell r="E945">
            <v>100000</v>
          </cell>
          <cell r="G945">
            <v>6203000</v>
          </cell>
        </row>
        <row r="946">
          <cell r="B946" t="str">
            <v>FPUS2</v>
          </cell>
          <cell r="E946">
            <v>100000</v>
          </cell>
          <cell r="G946">
            <v>6189000</v>
          </cell>
        </row>
        <row r="947">
          <cell r="B947" t="str">
            <v>FPUS2</v>
          </cell>
          <cell r="E947">
            <v>100000</v>
          </cell>
          <cell r="G947">
            <v>6114000</v>
          </cell>
        </row>
        <row r="948">
          <cell r="B948" t="str">
            <v>FPUS2</v>
          </cell>
          <cell r="E948">
            <v>100000</v>
          </cell>
          <cell r="G948">
            <v>6185000</v>
          </cell>
        </row>
        <row r="949">
          <cell r="B949" t="str">
            <v>FPEU2</v>
          </cell>
          <cell r="E949">
            <v>500000</v>
          </cell>
          <cell r="G949">
            <v>41730000</v>
          </cell>
        </row>
        <row r="950">
          <cell r="B950" t="str">
            <v>FPEU2</v>
          </cell>
          <cell r="E950">
            <v>146855</v>
          </cell>
          <cell r="G950">
            <v>12262392.5</v>
          </cell>
        </row>
        <row r="951">
          <cell r="B951" t="str">
            <v>FPEU2</v>
          </cell>
          <cell r="E951">
            <v>200000</v>
          </cell>
          <cell r="G951">
            <v>16572000</v>
          </cell>
        </row>
        <row r="952">
          <cell r="B952" t="str">
            <v>FPEU2</v>
          </cell>
          <cell r="E952">
            <v>50331.199999999997</v>
          </cell>
          <cell r="G952">
            <v>4075820.5759999999</v>
          </cell>
        </row>
        <row r="953">
          <cell r="B953" t="str">
            <v>FPEU2</v>
          </cell>
          <cell r="E953">
            <v>22780.03</v>
          </cell>
          <cell r="G953">
            <v>1836070.4179999998</v>
          </cell>
        </row>
        <row r="954">
          <cell r="B954" t="str">
            <v>FPEU2</v>
          </cell>
          <cell r="E954">
            <v>24394.240000000002</v>
          </cell>
          <cell r="G954">
            <v>1960565.0688000002</v>
          </cell>
        </row>
        <row r="955">
          <cell r="B955" t="str">
            <v>FPEU2</v>
          </cell>
          <cell r="E955">
            <v>34099.199999999997</v>
          </cell>
          <cell r="G955">
            <v>2751805.4399999999</v>
          </cell>
        </row>
        <row r="956">
          <cell r="B956" t="str">
            <v>FPEU2</v>
          </cell>
          <cell r="E956">
            <v>15548.74</v>
          </cell>
          <cell r="G956">
            <v>1248563.8219999999</v>
          </cell>
        </row>
        <row r="957">
          <cell r="B957" t="str">
            <v>FPEU2</v>
          </cell>
          <cell r="E957">
            <v>128076</v>
          </cell>
          <cell r="G957">
            <v>10363909.92</v>
          </cell>
        </row>
        <row r="958">
          <cell r="B958" t="str">
            <v>FPEU2</v>
          </cell>
          <cell r="E958">
            <v>12165.6</v>
          </cell>
          <cell r="G958">
            <v>976532.71199999994</v>
          </cell>
        </row>
        <row r="959">
          <cell r="B959" t="str">
            <v>FPEU2</v>
          </cell>
          <cell r="E959">
            <v>38355.82</v>
          </cell>
          <cell r="G959">
            <v>3149012.8219999997</v>
          </cell>
        </row>
        <row r="960">
          <cell r="B960" t="str">
            <v>FPEU2</v>
          </cell>
          <cell r="E960">
            <v>33345</v>
          </cell>
          <cell r="G960">
            <v>2792977.2</v>
          </cell>
        </row>
        <row r="961">
          <cell r="B961" t="str">
            <v>FPEU2</v>
          </cell>
          <cell r="E961">
            <v>40747</v>
          </cell>
          <cell r="G961">
            <v>3346143.64</v>
          </cell>
        </row>
        <row r="962">
          <cell r="B962" t="str">
            <v>FPUK2</v>
          </cell>
          <cell r="E962">
            <v>10334.4</v>
          </cell>
          <cell r="G962">
            <v>1243228.3199999998</v>
          </cell>
        </row>
        <row r="963">
          <cell r="B963" t="str">
            <v>FPUK2</v>
          </cell>
          <cell r="E963">
            <v>38400</v>
          </cell>
          <cell r="G963">
            <v>4469760</v>
          </cell>
        </row>
        <row r="964">
          <cell r="B964" t="str">
            <v>FPUK2</v>
          </cell>
          <cell r="E964">
            <v>6452.7</v>
          </cell>
          <cell r="G964">
            <v>768937.93131000001</v>
          </cell>
        </row>
        <row r="965">
          <cell r="B965" t="str">
            <v>FPUK2</v>
          </cell>
          <cell r="E965">
            <v>42276.480000000003</v>
          </cell>
          <cell r="G965">
            <v>5037242.5920000002</v>
          </cell>
        </row>
        <row r="966">
          <cell r="B966" t="str">
            <v>FPUK2</v>
          </cell>
          <cell r="E966">
            <v>16826.8</v>
          </cell>
          <cell r="G966">
            <v>2004071.88</v>
          </cell>
        </row>
        <row r="967">
          <cell r="B967" t="str">
            <v>FPUK2</v>
          </cell>
          <cell r="E967">
            <v>15195</v>
          </cell>
          <cell r="G967">
            <v>1800607.5</v>
          </cell>
        </row>
        <row r="968">
          <cell r="B968" t="str">
            <v>FPUK2</v>
          </cell>
          <cell r="E968">
            <v>26500</v>
          </cell>
          <cell r="G968">
            <v>3148200</v>
          </cell>
        </row>
        <row r="969">
          <cell r="B969" t="str">
            <v>FPUK2</v>
          </cell>
          <cell r="E969">
            <v>3075</v>
          </cell>
          <cell r="G969">
            <v>364080</v>
          </cell>
        </row>
        <row r="970">
          <cell r="B970" t="str">
            <v>FPUK2</v>
          </cell>
          <cell r="E970">
            <v>15528.42</v>
          </cell>
          <cell r="G970">
            <v>1850211.243</v>
          </cell>
        </row>
        <row r="971">
          <cell r="B971" t="str">
            <v>FPUK2</v>
          </cell>
          <cell r="E971">
            <v>55800</v>
          </cell>
          <cell r="G971">
            <v>6615648</v>
          </cell>
        </row>
        <row r="972">
          <cell r="B972" t="str">
            <v>FPUK2</v>
          </cell>
          <cell r="E972">
            <v>16034.7</v>
          </cell>
          <cell r="G972">
            <v>1906525.83</v>
          </cell>
        </row>
        <row r="973">
          <cell r="B973" t="str">
            <v>FPUK2</v>
          </cell>
          <cell r="E973">
            <v>1301.5</v>
          </cell>
          <cell r="G973">
            <v>154731.04005000001</v>
          </cell>
        </row>
        <row r="974">
          <cell r="B974" t="str">
            <v>FPUK2</v>
          </cell>
          <cell r="E974">
            <v>6200</v>
          </cell>
          <cell r="G974">
            <v>731600</v>
          </cell>
        </row>
        <row r="975">
          <cell r="B975" t="str">
            <v>FPUK2</v>
          </cell>
          <cell r="E975">
            <v>41870.660000000003</v>
          </cell>
          <cell r="G975">
            <v>4919802.5500000007</v>
          </cell>
        </row>
        <row r="976">
          <cell r="B976" t="str">
            <v>FPUK2</v>
          </cell>
          <cell r="E976">
            <v>11304.5</v>
          </cell>
          <cell r="G976">
            <v>1335061.45</v>
          </cell>
        </row>
        <row r="977">
          <cell r="B977" t="str">
            <v>FPUK2</v>
          </cell>
          <cell r="E977">
            <v>43024.4</v>
          </cell>
          <cell r="G977">
            <v>5076879.2</v>
          </cell>
        </row>
        <row r="978">
          <cell r="B978" t="str">
            <v>FPUK2</v>
          </cell>
          <cell r="E978">
            <v>6200</v>
          </cell>
          <cell r="G978">
            <v>728748</v>
          </cell>
        </row>
        <row r="979">
          <cell r="B979" t="str">
            <v>FPUK2</v>
          </cell>
          <cell r="E979">
            <v>4625.88</v>
          </cell>
          <cell r="G979">
            <v>549280.22931600001</v>
          </cell>
        </row>
        <row r="980">
          <cell r="B980" t="str">
            <v>FPUK2</v>
          </cell>
          <cell r="E980">
            <v>7075.01</v>
          </cell>
          <cell r="G980">
            <v>833436.17799999996</v>
          </cell>
        </row>
        <row r="981">
          <cell r="B981" t="str">
            <v>FPUK2</v>
          </cell>
          <cell r="E981">
            <v>33822.800000000003</v>
          </cell>
          <cell r="G981">
            <v>3947120.7600000002</v>
          </cell>
        </row>
        <row r="982">
          <cell r="B982" t="str">
            <v>FPUK2</v>
          </cell>
          <cell r="E982">
            <v>17100</v>
          </cell>
          <cell r="G982">
            <v>2030625</v>
          </cell>
        </row>
        <row r="983">
          <cell r="B983" t="str">
            <v>FPUK2</v>
          </cell>
          <cell r="E983">
            <v>9437.24</v>
          </cell>
          <cell r="G983">
            <v>1126240.2216</v>
          </cell>
        </row>
        <row r="984">
          <cell r="B984" t="str">
            <v>FPUK2</v>
          </cell>
          <cell r="E984">
            <v>45138.8</v>
          </cell>
          <cell r="G984">
            <v>5348947.8000000007</v>
          </cell>
        </row>
        <row r="985">
          <cell r="B985" t="str">
            <v>FPUK2</v>
          </cell>
          <cell r="E985">
            <v>34334</v>
          </cell>
          <cell r="G985">
            <v>4068579</v>
          </cell>
        </row>
        <row r="986">
          <cell r="B986" t="str">
            <v>FPUK2</v>
          </cell>
          <cell r="E986">
            <v>6171</v>
          </cell>
          <cell r="G986">
            <v>730646.4</v>
          </cell>
        </row>
        <row r="987">
          <cell r="B987" t="str">
            <v>FPUK2</v>
          </cell>
          <cell r="E987">
            <v>34929.5</v>
          </cell>
          <cell r="G987">
            <v>4132159.85</v>
          </cell>
        </row>
        <row r="988">
          <cell r="B988" t="str">
            <v>FPUK2</v>
          </cell>
          <cell r="E988">
            <v>8976.25</v>
          </cell>
          <cell r="G988">
            <v>1075354.75</v>
          </cell>
        </row>
        <row r="989">
          <cell r="B989" t="str">
            <v>FPUS2</v>
          </cell>
          <cell r="E989">
            <v>500000</v>
          </cell>
          <cell r="G989">
            <v>30470000</v>
          </cell>
        </row>
        <row r="990">
          <cell r="B990" t="str">
            <v>FPUS2</v>
          </cell>
          <cell r="E990">
            <v>500000</v>
          </cell>
          <cell r="G990">
            <v>30560000</v>
          </cell>
        </row>
        <row r="991">
          <cell r="B991" t="str">
            <v>FPUS2</v>
          </cell>
          <cell r="E991">
            <v>1000000</v>
          </cell>
          <cell r="G991">
            <v>61320000</v>
          </cell>
        </row>
        <row r="992">
          <cell r="B992" t="str">
            <v>FPUS2</v>
          </cell>
          <cell r="E992">
            <v>1000000</v>
          </cell>
          <cell r="G992">
            <v>61500000</v>
          </cell>
        </row>
        <row r="993">
          <cell r="B993" t="str">
            <v>FPUS2</v>
          </cell>
          <cell r="E993">
            <v>42381.4</v>
          </cell>
          <cell r="G993">
            <v>2503893.1120000002</v>
          </cell>
        </row>
        <row r="994">
          <cell r="B994" t="str">
            <v>FPUS2</v>
          </cell>
          <cell r="E994">
            <v>81975</v>
          </cell>
          <cell r="G994">
            <v>4864396.5</v>
          </cell>
        </row>
        <row r="995">
          <cell r="B995" t="str">
            <v>FPUS2</v>
          </cell>
          <cell r="E995">
            <v>43055.71</v>
          </cell>
          <cell r="G995">
            <v>2555356.3884999999</v>
          </cell>
        </row>
        <row r="996">
          <cell r="B996" t="str">
            <v>FPUS2</v>
          </cell>
          <cell r="E996">
            <v>83476</v>
          </cell>
          <cell r="G996">
            <v>4950126.8</v>
          </cell>
        </row>
        <row r="997">
          <cell r="B997" t="str">
            <v>FPUS2</v>
          </cell>
          <cell r="E997">
            <v>46107.81</v>
          </cell>
          <cell r="G997">
            <v>2749408.7102999999</v>
          </cell>
        </row>
        <row r="998">
          <cell r="B998" t="str">
            <v>FPUS2</v>
          </cell>
          <cell r="E998">
            <v>38567.199999999997</v>
          </cell>
          <cell r="G998">
            <v>2304390.1999999997</v>
          </cell>
        </row>
        <row r="999">
          <cell r="B999" t="str">
            <v>FPUS2</v>
          </cell>
          <cell r="E999">
            <v>83525</v>
          </cell>
          <cell r="G999">
            <v>4969737.5</v>
          </cell>
        </row>
        <row r="1000">
          <cell r="B1000" t="str">
            <v>FPUS2</v>
          </cell>
          <cell r="E1000">
            <v>33927.89</v>
          </cell>
          <cell r="G1000">
            <v>2027191.4275</v>
          </cell>
        </row>
        <row r="1001">
          <cell r="B1001" t="str">
            <v>FPUS2</v>
          </cell>
          <cell r="E1001">
            <v>79989</v>
          </cell>
          <cell r="G1001">
            <v>4755346.05</v>
          </cell>
        </row>
        <row r="1002">
          <cell r="B1002" t="str">
            <v>FPUS2</v>
          </cell>
          <cell r="E1002">
            <v>50030.76</v>
          </cell>
          <cell r="G1002">
            <v>2989337.91</v>
          </cell>
        </row>
        <row r="1003">
          <cell r="B1003" t="str">
            <v>FPUS2</v>
          </cell>
          <cell r="E1003">
            <v>45262.83</v>
          </cell>
          <cell r="G1003">
            <v>2684085.8190000001</v>
          </cell>
        </row>
        <row r="1004">
          <cell r="B1004" t="str">
            <v>FPUS2</v>
          </cell>
          <cell r="E1004">
            <v>35056.25</v>
          </cell>
          <cell r="G1004">
            <v>2094961.5</v>
          </cell>
        </row>
        <row r="1005">
          <cell r="B1005" t="str">
            <v>FPUS2</v>
          </cell>
          <cell r="E1005">
            <v>60707.7</v>
          </cell>
          <cell r="G1005">
            <v>3627285.0749999997</v>
          </cell>
        </row>
        <row r="1006">
          <cell r="B1006" t="str">
            <v>FPUS2</v>
          </cell>
          <cell r="E1006">
            <v>36088.5</v>
          </cell>
          <cell r="G1006">
            <v>2137882.7400000002</v>
          </cell>
        </row>
        <row r="1007">
          <cell r="B1007" t="str">
            <v>FPUS2</v>
          </cell>
          <cell r="E1007">
            <v>43520</v>
          </cell>
          <cell r="G1007">
            <v>2600320</v>
          </cell>
        </row>
        <row r="1008">
          <cell r="B1008" t="str">
            <v>FPUS2</v>
          </cell>
          <cell r="E1008">
            <v>71597</v>
          </cell>
          <cell r="G1008">
            <v>4276488.8099999996</v>
          </cell>
        </row>
        <row r="1009">
          <cell r="B1009" t="str">
            <v>FPUS2</v>
          </cell>
          <cell r="E1009">
            <v>7956.2</v>
          </cell>
          <cell r="G1009">
            <v>473314.33799999999</v>
          </cell>
        </row>
        <row r="1010">
          <cell r="B1010" t="str">
            <v>FPUS2</v>
          </cell>
          <cell r="E1010">
            <v>64147</v>
          </cell>
          <cell r="G1010">
            <v>3835990.5999999996</v>
          </cell>
        </row>
        <row r="1011">
          <cell r="B1011" t="str">
            <v>FPUS2</v>
          </cell>
          <cell r="E1011">
            <v>118351.33</v>
          </cell>
          <cell r="G1011">
            <v>7073858.9941000007</v>
          </cell>
        </row>
        <row r="1012">
          <cell r="B1012" t="str">
            <v>FPUS2</v>
          </cell>
          <cell r="E1012">
            <v>73368.06</v>
          </cell>
          <cell r="G1012">
            <v>4385208.9462000001</v>
          </cell>
        </row>
        <row r="1013">
          <cell r="B1013" t="str">
            <v>FPUS2</v>
          </cell>
          <cell r="E1013">
            <v>20</v>
          </cell>
          <cell r="G1013">
            <v>1212.8</v>
          </cell>
        </row>
        <row r="1014">
          <cell r="B1014" t="str">
            <v>FPUS2</v>
          </cell>
          <cell r="E1014">
            <v>32000</v>
          </cell>
          <cell r="G1014">
            <v>1912640</v>
          </cell>
        </row>
        <row r="1015">
          <cell r="B1015" t="str">
            <v>FPUS2</v>
          </cell>
          <cell r="E1015">
            <v>36500</v>
          </cell>
          <cell r="G1015">
            <v>2181605</v>
          </cell>
        </row>
        <row r="1016">
          <cell r="B1016" t="str">
            <v>FPUS2</v>
          </cell>
          <cell r="E1016">
            <v>58235.67</v>
          </cell>
          <cell r="G1016">
            <v>3477834.2123999996</v>
          </cell>
        </row>
        <row r="1017">
          <cell r="B1017" t="str">
            <v>FPUS2</v>
          </cell>
          <cell r="E1017">
            <v>72765</v>
          </cell>
          <cell r="G1017">
            <v>4351347</v>
          </cell>
        </row>
        <row r="1018">
          <cell r="B1018" t="str">
            <v>FPUS2</v>
          </cell>
          <cell r="E1018">
            <v>62886.6</v>
          </cell>
          <cell r="G1018">
            <v>3760618.6799999997</v>
          </cell>
        </row>
        <row r="1019">
          <cell r="B1019" t="str">
            <v>FPUS2</v>
          </cell>
          <cell r="E1019">
            <v>72450</v>
          </cell>
          <cell r="G1019">
            <v>4267305</v>
          </cell>
        </row>
        <row r="1020">
          <cell r="B1020" t="str">
            <v>FPUS2</v>
          </cell>
          <cell r="E1020">
            <v>24188.36</v>
          </cell>
          <cell r="G1020">
            <v>1445980.1608</v>
          </cell>
        </row>
        <row r="1021">
          <cell r="B1021" t="str">
            <v>FPUS2</v>
          </cell>
          <cell r="E1021">
            <v>13347.1</v>
          </cell>
          <cell r="G1021">
            <v>789750.57642000006</v>
          </cell>
        </row>
        <row r="1022">
          <cell r="B1022" t="str">
            <v>FPUS2</v>
          </cell>
          <cell r="E1022">
            <v>36500</v>
          </cell>
          <cell r="G1022">
            <v>2182700</v>
          </cell>
        </row>
        <row r="1023">
          <cell r="B1023" t="str">
            <v>FPUS2</v>
          </cell>
          <cell r="E1023">
            <v>32000</v>
          </cell>
          <cell r="G1023">
            <v>1913600</v>
          </cell>
        </row>
        <row r="1024">
          <cell r="B1024" t="str">
            <v>FPUS2</v>
          </cell>
          <cell r="E1024">
            <v>35550</v>
          </cell>
          <cell r="G1024">
            <v>2125179</v>
          </cell>
        </row>
        <row r="1025">
          <cell r="B1025" t="str">
            <v>FPUS2</v>
          </cell>
          <cell r="E1025">
            <v>47219.17</v>
          </cell>
          <cell r="G1025">
            <v>2821817.5991999996</v>
          </cell>
        </row>
        <row r="1026">
          <cell r="B1026" t="str">
            <v>FPUS2</v>
          </cell>
          <cell r="E1026">
            <v>31146</v>
          </cell>
          <cell r="G1026">
            <v>1861284.96</v>
          </cell>
        </row>
        <row r="1027">
          <cell r="B1027" t="str">
            <v>FPUS2</v>
          </cell>
          <cell r="E1027">
            <v>36801.550000000003</v>
          </cell>
          <cell r="G1027">
            <v>2208461.0155000002</v>
          </cell>
        </row>
        <row r="1028">
          <cell r="B1028" t="str">
            <v>FPUS2</v>
          </cell>
          <cell r="E1028">
            <v>80809.87</v>
          </cell>
          <cell r="G1028">
            <v>4839703.1142999995</v>
          </cell>
        </row>
        <row r="1029">
          <cell r="B1029" t="str">
            <v>FPUS2</v>
          </cell>
          <cell r="E1029">
            <v>31798.74</v>
          </cell>
          <cell r="G1029">
            <v>1900928.6772</v>
          </cell>
        </row>
        <row r="1030">
          <cell r="B1030" t="str">
            <v>FPUS2</v>
          </cell>
          <cell r="E1030">
            <v>48300</v>
          </cell>
          <cell r="G1030">
            <v>2865639</v>
          </cell>
        </row>
        <row r="1031">
          <cell r="B1031" t="str">
            <v>FPUS2</v>
          </cell>
          <cell r="E1031">
            <v>37380</v>
          </cell>
          <cell r="G1031">
            <v>2217755.4</v>
          </cell>
        </row>
        <row r="1032">
          <cell r="B1032" t="str">
            <v>FPUS2</v>
          </cell>
          <cell r="E1032">
            <v>69594</v>
          </cell>
          <cell r="G1032">
            <v>4147802.4</v>
          </cell>
        </row>
        <row r="1033">
          <cell r="B1033" t="str">
            <v>FPUS2</v>
          </cell>
          <cell r="E1033">
            <v>11208</v>
          </cell>
          <cell r="G1033">
            <v>667996.80000000005</v>
          </cell>
        </row>
        <row r="1034">
          <cell r="B1034" t="str">
            <v>FPUS2</v>
          </cell>
          <cell r="E1034">
            <v>36225</v>
          </cell>
          <cell r="G1034">
            <v>2159010</v>
          </cell>
        </row>
        <row r="1035">
          <cell r="B1035" t="str">
            <v>FPUS2</v>
          </cell>
          <cell r="E1035">
            <v>40979.279999999999</v>
          </cell>
          <cell r="G1035">
            <v>2462854.7280000001</v>
          </cell>
        </row>
        <row r="1036">
          <cell r="B1036" t="str">
            <v>FPUS2</v>
          </cell>
          <cell r="E1036">
            <v>88350</v>
          </cell>
          <cell r="G1036">
            <v>5287747.5</v>
          </cell>
        </row>
        <row r="1037">
          <cell r="B1037" t="str">
            <v>FPUS2</v>
          </cell>
          <cell r="E1037">
            <v>88485.26</v>
          </cell>
          <cell r="G1037">
            <v>5305576.1896000002</v>
          </cell>
        </row>
        <row r="1038">
          <cell r="B1038" t="str">
            <v>FPUS2</v>
          </cell>
          <cell r="E1038">
            <v>33931.879999999997</v>
          </cell>
          <cell r="G1038">
            <v>2026072.5547999998</v>
          </cell>
        </row>
        <row r="1039">
          <cell r="B1039" t="str">
            <v>FPUS2</v>
          </cell>
          <cell r="E1039">
            <v>25139.4</v>
          </cell>
          <cell r="G1039">
            <v>1499565.21</v>
          </cell>
        </row>
        <row r="1040">
          <cell r="B1040" t="str">
            <v>FPUS2</v>
          </cell>
          <cell r="E1040">
            <v>74536.38</v>
          </cell>
          <cell r="G1040">
            <v>4446095.0669999998</v>
          </cell>
        </row>
        <row r="1041">
          <cell r="B1041" t="str">
            <v>FPUS2</v>
          </cell>
          <cell r="E1041">
            <v>69630</v>
          </cell>
          <cell r="G1041">
            <v>4149251.7</v>
          </cell>
        </row>
        <row r="1042">
          <cell r="B1042" t="str">
            <v>FPUS2</v>
          </cell>
          <cell r="E1042">
            <v>49747.3</v>
          </cell>
          <cell r="G1042">
            <v>2977375.9050000003</v>
          </cell>
        </row>
        <row r="1043">
          <cell r="B1043" t="str">
            <v>FPUS2</v>
          </cell>
          <cell r="E1043">
            <v>62154.45</v>
          </cell>
          <cell r="G1043">
            <v>3713106.8429999999</v>
          </cell>
        </row>
        <row r="1044">
          <cell r="B1044" t="str">
            <v>FPUS2</v>
          </cell>
          <cell r="E1044">
            <v>338004.22</v>
          </cell>
          <cell r="G1044">
            <v>20202512.229399998</v>
          </cell>
        </row>
        <row r="1045">
          <cell r="B1045" t="str">
            <v>FPUS2</v>
          </cell>
          <cell r="E1045">
            <v>20402.45</v>
          </cell>
          <cell r="G1045">
            <v>1215781.9955000002</v>
          </cell>
        </row>
        <row r="1046">
          <cell r="B1046" t="str">
            <v>FPUS2</v>
          </cell>
          <cell r="E1046">
            <v>64480.4</v>
          </cell>
          <cell r="G1046">
            <v>3843676.6439999999</v>
          </cell>
        </row>
        <row r="1047">
          <cell r="B1047" t="str">
            <v>FPUS2</v>
          </cell>
          <cell r="E1047">
            <v>41196.720000000001</v>
          </cell>
          <cell r="G1047">
            <v>2455324.5120000001</v>
          </cell>
        </row>
        <row r="1048">
          <cell r="B1048" t="str">
            <v>FPUS2</v>
          </cell>
          <cell r="E1048">
            <v>20720</v>
          </cell>
          <cell r="G1048">
            <v>1251695.2</v>
          </cell>
        </row>
        <row r="1049">
          <cell r="B1049" t="str">
            <v>FPUS2</v>
          </cell>
          <cell r="E1049">
            <v>29391</v>
          </cell>
          <cell r="G1049">
            <v>1745237.58</v>
          </cell>
        </row>
        <row r="1050">
          <cell r="B1050" t="str">
            <v>FPUS2</v>
          </cell>
          <cell r="E1050">
            <v>65126.879999999997</v>
          </cell>
          <cell r="G1050">
            <v>3891331.08</v>
          </cell>
        </row>
        <row r="1051">
          <cell r="B1051" t="str">
            <v>FPUS2</v>
          </cell>
          <cell r="E1051">
            <v>70707</v>
          </cell>
          <cell r="G1051">
            <v>4224743.25</v>
          </cell>
        </row>
        <row r="1052">
          <cell r="B1052" t="str">
            <v>FPUS2</v>
          </cell>
          <cell r="E1052">
            <v>32000</v>
          </cell>
          <cell r="G1052">
            <v>1914560</v>
          </cell>
        </row>
        <row r="1053">
          <cell r="B1053" t="str">
            <v>FPUS2</v>
          </cell>
          <cell r="E1053">
            <v>32000</v>
          </cell>
          <cell r="G1053">
            <v>1913280</v>
          </cell>
        </row>
        <row r="1054">
          <cell r="B1054" t="str">
            <v>FPUS2</v>
          </cell>
          <cell r="E1054">
            <v>32000</v>
          </cell>
          <cell r="G1054">
            <v>1913280</v>
          </cell>
        </row>
        <row r="1055">
          <cell r="B1055" t="str">
            <v>FPUS2</v>
          </cell>
          <cell r="E1055">
            <v>24492.32</v>
          </cell>
          <cell r="G1055">
            <v>1460232.1184</v>
          </cell>
        </row>
        <row r="1056">
          <cell r="B1056" t="str">
            <v>FPUS2</v>
          </cell>
          <cell r="E1056">
            <v>44350.32</v>
          </cell>
          <cell r="G1056">
            <v>2654366.6520000002</v>
          </cell>
        </row>
        <row r="1057">
          <cell r="B1057" t="str">
            <v>FPUS2</v>
          </cell>
          <cell r="E1057">
            <v>38556</v>
          </cell>
          <cell r="G1057">
            <v>2300250.96</v>
          </cell>
        </row>
        <row r="1058">
          <cell r="B1058" t="str">
            <v>FPUS2</v>
          </cell>
          <cell r="E1058">
            <v>16057</v>
          </cell>
          <cell r="G1058">
            <v>965346.84</v>
          </cell>
        </row>
        <row r="1059">
          <cell r="B1059" t="str">
            <v>FPUS2</v>
          </cell>
          <cell r="E1059">
            <v>77386</v>
          </cell>
          <cell r="G1059">
            <v>4595180.6800000006</v>
          </cell>
        </row>
        <row r="1060">
          <cell r="B1060" t="str">
            <v>FPUS2</v>
          </cell>
          <cell r="E1060">
            <v>98918.22</v>
          </cell>
          <cell r="G1060">
            <v>5896515.0942000002</v>
          </cell>
        </row>
        <row r="1061">
          <cell r="B1061" t="str">
            <v>FPUS2</v>
          </cell>
          <cell r="E1061">
            <v>18609.63</v>
          </cell>
          <cell r="G1061">
            <v>1118438.763</v>
          </cell>
        </row>
        <row r="1062">
          <cell r="B1062" t="str">
            <v>FPUS2</v>
          </cell>
          <cell r="E1062">
            <v>34200</v>
          </cell>
          <cell r="G1062">
            <v>2035926</v>
          </cell>
        </row>
        <row r="1063">
          <cell r="B1063" t="str">
            <v>FPUS2</v>
          </cell>
          <cell r="E1063">
            <v>50006.25</v>
          </cell>
          <cell r="G1063">
            <v>2976872.0625</v>
          </cell>
        </row>
        <row r="1064">
          <cell r="B1064" t="str">
            <v>FPUS2</v>
          </cell>
          <cell r="E1064">
            <v>51594.3</v>
          </cell>
          <cell r="G1064">
            <v>3069344.9070000001</v>
          </cell>
        </row>
        <row r="1065">
          <cell r="B1065" t="str">
            <v>FPUS2</v>
          </cell>
          <cell r="E1065">
            <v>56001.66</v>
          </cell>
          <cell r="G1065">
            <v>3333218.8032000004</v>
          </cell>
        </row>
        <row r="1066">
          <cell r="B1066" t="str">
            <v>FPUS2</v>
          </cell>
          <cell r="E1066">
            <v>63465.120000000003</v>
          </cell>
          <cell r="G1066">
            <v>3788867.6640000003</v>
          </cell>
        </row>
        <row r="1067">
          <cell r="B1067" t="str">
            <v>FPUS2</v>
          </cell>
          <cell r="E1067">
            <v>7897.8</v>
          </cell>
          <cell r="G1067">
            <v>469524.21</v>
          </cell>
        </row>
        <row r="1068">
          <cell r="B1068" t="str">
            <v>FPUS2</v>
          </cell>
          <cell r="E1068">
            <v>71775</v>
          </cell>
          <cell r="G1068">
            <v>4285685.25</v>
          </cell>
        </row>
        <row r="1069">
          <cell r="B1069" t="str">
            <v>FPUS2</v>
          </cell>
          <cell r="E1069">
            <v>74844</v>
          </cell>
          <cell r="G1069">
            <v>4480161.84</v>
          </cell>
        </row>
        <row r="1070">
          <cell r="B1070" t="str">
            <v>FPUS2</v>
          </cell>
          <cell r="E1070">
            <v>41580</v>
          </cell>
          <cell r="G1070">
            <v>2488978.7999999998</v>
          </cell>
        </row>
        <row r="1071">
          <cell r="B1071" t="str">
            <v>FPUS2</v>
          </cell>
          <cell r="E1071">
            <v>40090.21</v>
          </cell>
          <cell r="G1071">
            <v>2397795.4601000003</v>
          </cell>
        </row>
        <row r="1072">
          <cell r="B1072" t="str">
            <v>FPUS2</v>
          </cell>
          <cell r="E1072">
            <v>46320.58</v>
          </cell>
          <cell r="G1072">
            <v>2770433.8898</v>
          </cell>
        </row>
        <row r="1073">
          <cell r="B1073" t="str">
            <v>FPUS2</v>
          </cell>
          <cell r="E1073">
            <v>38556</v>
          </cell>
          <cell r="G1073">
            <v>2297552.04</v>
          </cell>
        </row>
        <row r="1074">
          <cell r="B1074" t="str">
            <v>FPUS2</v>
          </cell>
          <cell r="E1074">
            <v>41533.980000000003</v>
          </cell>
          <cell r="G1074">
            <v>2477501.9070000001</v>
          </cell>
        </row>
        <row r="1075">
          <cell r="B1075" t="str">
            <v>FPUS2</v>
          </cell>
          <cell r="E1075">
            <v>15218.75</v>
          </cell>
          <cell r="G1075">
            <v>907037.5</v>
          </cell>
        </row>
        <row r="1076">
          <cell r="B1076" t="str">
            <v>FPUS2</v>
          </cell>
          <cell r="E1076">
            <v>88350</v>
          </cell>
          <cell r="G1076">
            <v>5278912.5</v>
          </cell>
        </row>
        <row r="1077">
          <cell r="B1077" t="str">
            <v>FPUS2</v>
          </cell>
          <cell r="E1077">
            <v>72112.320000000007</v>
          </cell>
          <cell r="G1077">
            <v>4316643.4752000002</v>
          </cell>
        </row>
        <row r="1078">
          <cell r="B1078" t="str">
            <v>FPUS2</v>
          </cell>
          <cell r="E1078">
            <v>36837</v>
          </cell>
          <cell r="G1078">
            <v>2209483.2599999998</v>
          </cell>
        </row>
        <row r="1079">
          <cell r="B1079" t="str">
            <v>FPUS2</v>
          </cell>
          <cell r="E1079">
            <v>30503</v>
          </cell>
          <cell r="G1079">
            <v>1840551.02</v>
          </cell>
        </row>
        <row r="1080">
          <cell r="B1080" t="str">
            <v>FPUS2</v>
          </cell>
          <cell r="E1080">
            <v>22787.86</v>
          </cell>
          <cell r="G1080">
            <v>1361346.7564000001</v>
          </cell>
        </row>
        <row r="1081">
          <cell r="B1081" t="str">
            <v>FPUS2</v>
          </cell>
          <cell r="E1081">
            <v>12520.2</v>
          </cell>
          <cell r="G1081">
            <v>745953.51600000006</v>
          </cell>
        </row>
        <row r="1082">
          <cell r="B1082" t="str">
            <v>FPUS2</v>
          </cell>
          <cell r="E1082">
            <v>29100.18</v>
          </cell>
          <cell r="G1082">
            <v>1756195.8630000001</v>
          </cell>
        </row>
        <row r="1083">
          <cell r="B1083" t="str">
            <v>FPUS2</v>
          </cell>
          <cell r="E1083">
            <v>25449.599999999999</v>
          </cell>
          <cell r="G1083">
            <v>1533847.392</v>
          </cell>
        </row>
        <row r="1084">
          <cell r="B1084" t="str">
            <v>FPUS2</v>
          </cell>
          <cell r="E1084">
            <v>10333.51</v>
          </cell>
          <cell r="G1084">
            <v>616910.54700000002</v>
          </cell>
        </row>
        <row r="1085">
          <cell r="B1085" t="str">
            <v>FPUS2</v>
          </cell>
          <cell r="E1085">
            <v>22906.86</v>
          </cell>
          <cell r="G1085">
            <v>1374411.6</v>
          </cell>
        </row>
        <row r="1086">
          <cell r="B1086" t="str">
            <v>FPUS2</v>
          </cell>
          <cell r="E1086">
            <v>40476.06</v>
          </cell>
          <cell r="G1086">
            <v>2438682.6149999998</v>
          </cell>
        </row>
        <row r="1087">
          <cell r="B1087" t="str">
            <v>FPUS2</v>
          </cell>
          <cell r="E1087">
            <v>194253.39</v>
          </cell>
          <cell r="G1087">
            <v>11717364.484800002</v>
          </cell>
        </row>
        <row r="1088">
          <cell r="B1088" t="str">
            <v>FPUS2</v>
          </cell>
          <cell r="E1088">
            <v>40652.480000000003</v>
          </cell>
          <cell r="G1088">
            <v>2430205.2544000004</v>
          </cell>
        </row>
        <row r="1089">
          <cell r="B1089" t="str">
            <v>FPUS2</v>
          </cell>
          <cell r="E1089">
            <v>64170</v>
          </cell>
          <cell r="G1089">
            <v>3838649.4</v>
          </cell>
        </row>
        <row r="1090">
          <cell r="B1090" t="str">
            <v>FPUS2</v>
          </cell>
          <cell r="E1090">
            <v>25216.48</v>
          </cell>
          <cell r="G1090">
            <v>1517275.6015999999</v>
          </cell>
        </row>
        <row r="1091">
          <cell r="B1091" t="str">
            <v>FPUS2</v>
          </cell>
          <cell r="E1091">
            <v>36864</v>
          </cell>
          <cell r="G1091">
            <v>2209628.1600000001</v>
          </cell>
        </row>
        <row r="1092">
          <cell r="B1092" t="str">
            <v>FPUS2</v>
          </cell>
          <cell r="E1092">
            <v>71724.7</v>
          </cell>
          <cell r="G1092">
            <v>4282681.8370000003</v>
          </cell>
        </row>
        <row r="1093">
          <cell r="B1093" t="str">
            <v>FPUS2</v>
          </cell>
          <cell r="E1093">
            <v>42420</v>
          </cell>
          <cell r="G1093">
            <v>2532898.2000000002</v>
          </cell>
        </row>
        <row r="1094">
          <cell r="B1094" t="str">
            <v>FPUS2</v>
          </cell>
          <cell r="E1094">
            <v>72765</v>
          </cell>
          <cell r="G1094">
            <v>4350619.3499999996</v>
          </cell>
        </row>
        <row r="1095">
          <cell r="B1095" t="str">
            <v>FPUS2</v>
          </cell>
          <cell r="E1095">
            <v>24691.98</v>
          </cell>
          <cell r="G1095">
            <v>1473617.3663999999</v>
          </cell>
        </row>
        <row r="1096">
          <cell r="B1096" t="str">
            <v>FPUS2</v>
          </cell>
          <cell r="E1096">
            <v>17600</v>
          </cell>
          <cell r="G1096">
            <v>1059168</v>
          </cell>
        </row>
        <row r="1097">
          <cell r="B1097" t="str">
            <v>FPUS2</v>
          </cell>
          <cell r="E1097">
            <v>47520</v>
          </cell>
          <cell r="G1097">
            <v>2848824</v>
          </cell>
        </row>
        <row r="1098">
          <cell r="B1098" t="str">
            <v>FPUS2</v>
          </cell>
          <cell r="E1098">
            <v>10780.96</v>
          </cell>
          <cell r="G1098">
            <v>643299.88319999992</v>
          </cell>
        </row>
        <row r="1099">
          <cell r="B1099" t="str">
            <v>FPUS2</v>
          </cell>
          <cell r="E1099">
            <v>44393.85</v>
          </cell>
          <cell r="G1099">
            <v>2683164.2939999998</v>
          </cell>
        </row>
        <row r="1100">
          <cell r="B1100" t="str">
            <v>FPUS2</v>
          </cell>
          <cell r="E1100">
            <v>76592.12</v>
          </cell>
          <cell r="G1100">
            <v>4572549.5640000002</v>
          </cell>
        </row>
        <row r="1101">
          <cell r="B1101" t="str">
            <v>FPUS2</v>
          </cell>
          <cell r="E1101">
            <v>48385.9</v>
          </cell>
          <cell r="G1101">
            <v>2896379.9739999999</v>
          </cell>
        </row>
        <row r="1102">
          <cell r="B1102" t="str">
            <v>FPUS2</v>
          </cell>
          <cell r="E1102">
            <v>34142.5</v>
          </cell>
          <cell r="G1102">
            <v>2060841.3</v>
          </cell>
        </row>
        <row r="1103">
          <cell r="B1103" t="str">
            <v>FPUS2</v>
          </cell>
          <cell r="E1103">
            <v>15561</v>
          </cell>
          <cell r="G1103">
            <v>938328.29999999993</v>
          </cell>
        </row>
        <row r="1104">
          <cell r="B1104" t="str">
            <v>FPUS2</v>
          </cell>
          <cell r="E1104">
            <v>29347.59</v>
          </cell>
          <cell r="G1104">
            <v>1747648.9845</v>
          </cell>
        </row>
        <row r="1105">
          <cell r="B1105" t="str">
            <v>FPUS2</v>
          </cell>
          <cell r="E1105">
            <v>74670.5</v>
          </cell>
          <cell r="G1105">
            <v>4450361.8</v>
          </cell>
        </row>
        <row r="1106">
          <cell r="B1106" t="str">
            <v>FPUS2</v>
          </cell>
          <cell r="E1106">
            <v>15052.8</v>
          </cell>
          <cell r="G1106">
            <v>907683.83999999997</v>
          </cell>
        </row>
        <row r="1107">
          <cell r="B1107" t="str">
            <v>FPUS2</v>
          </cell>
          <cell r="E1107">
            <v>71925</v>
          </cell>
          <cell r="G1107">
            <v>4253644.5</v>
          </cell>
        </row>
        <row r="1108">
          <cell r="B1108" t="str">
            <v>FPUS2</v>
          </cell>
          <cell r="E1108">
            <v>39114.61</v>
          </cell>
          <cell r="G1108">
            <v>2339053.6779999998</v>
          </cell>
        </row>
        <row r="1109">
          <cell r="B1109" t="str">
            <v>FPUS2</v>
          </cell>
          <cell r="E1109">
            <v>36505</v>
          </cell>
          <cell r="G1109">
            <v>2203076.75</v>
          </cell>
        </row>
        <row r="1110">
          <cell r="B1110" t="str">
            <v>FPUS2</v>
          </cell>
          <cell r="E1110">
            <v>39095</v>
          </cell>
          <cell r="G1110">
            <v>2355473.75</v>
          </cell>
        </row>
        <row r="1111">
          <cell r="B1111" t="str">
            <v>FPUS2</v>
          </cell>
          <cell r="E1111">
            <v>39917.43</v>
          </cell>
          <cell r="G1111">
            <v>2391054.057</v>
          </cell>
        </row>
        <row r="1112">
          <cell r="B1112" t="str">
            <v>FPUS2</v>
          </cell>
          <cell r="E1112">
            <v>32156</v>
          </cell>
          <cell r="G1112">
            <v>1941900.84</v>
          </cell>
        </row>
        <row r="1113">
          <cell r="B1113" t="str">
            <v>FPUS2</v>
          </cell>
          <cell r="E1113">
            <v>209745.64</v>
          </cell>
          <cell r="G1113">
            <v>12626687.528000001</v>
          </cell>
        </row>
        <row r="1114">
          <cell r="B1114" t="str">
            <v>FPUS2</v>
          </cell>
          <cell r="E1114">
            <v>39999.129999999997</v>
          </cell>
          <cell r="G1114">
            <v>2399947.7999999998</v>
          </cell>
        </row>
        <row r="1115">
          <cell r="B1115" t="str">
            <v>FPUS2</v>
          </cell>
          <cell r="E1115">
            <v>36000</v>
          </cell>
          <cell r="G1115">
            <v>2145600</v>
          </cell>
        </row>
        <row r="1116">
          <cell r="B1116" t="str">
            <v>FPUS2</v>
          </cell>
          <cell r="E1116">
            <v>44781.85</v>
          </cell>
          <cell r="G1116">
            <v>2668998.2599999998</v>
          </cell>
        </row>
        <row r="1117">
          <cell r="B1117" t="str">
            <v>FPUS2</v>
          </cell>
          <cell r="E1117">
            <v>30305</v>
          </cell>
          <cell r="G1117">
            <v>1827694.55</v>
          </cell>
        </row>
        <row r="1118">
          <cell r="B1118" t="str">
            <v>FPUS2</v>
          </cell>
          <cell r="E1118">
            <v>18321</v>
          </cell>
          <cell r="G1118">
            <v>1104939.51</v>
          </cell>
        </row>
        <row r="1119">
          <cell r="B1119" t="str">
            <v>FPUS2</v>
          </cell>
          <cell r="E1119">
            <v>38646.07</v>
          </cell>
          <cell r="G1119">
            <v>2330358.0209999997</v>
          </cell>
        </row>
        <row r="1120">
          <cell r="B1120" t="str">
            <v>FPUS2</v>
          </cell>
          <cell r="E1120">
            <v>23381.48</v>
          </cell>
          <cell r="G1120">
            <v>1410370.8736</v>
          </cell>
        </row>
        <row r="1121">
          <cell r="B1121" t="str">
            <v>FPUS2</v>
          </cell>
          <cell r="E1121">
            <v>34125.75</v>
          </cell>
          <cell r="G1121">
            <v>2061195.3</v>
          </cell>
        </row>
        <row r="1122">
          <cell r="B1122" t="str">
            <v>FPUS2</v>
          </cell>
          <cell r="E1122">
            <v>104107.74</v>
          </cell>
          <cell r="G1122">
            <v>6215232.0780000007</v>
          </cell>
        </row>
        <row r="1123">
          <cell r="B1123" t="str">
            <v>FPUS2</v>
          </cell>
          <cell r="E1123">
            <v>44104.5</v>
          </cell>
          <cell r="G1123">
            <v>2640536.415</v>
          </cell>
        </row>
        <row r="1124">
          <cell r="B1124" t="str">
            <v>FPUS2</v>
          </cell>
          <cell r="E1124">
            <v>35499.800000000003</v>
          </cell>
          <cell r="G1124">
            <v>2131762.9900000002</v>
          </cell>
        </row>
        <row r="1125">
          <cell r="B1125" t="str">
            <v>FPUS2</v>
          </cell>
          <cell r="E1125">
            <v>65322.400000000001</v>
          </cell>
          <cell r="G1125">
            <v>3912158.5360000003</v>
          </cell>
        </row>
        <row r="1126">
          <cell r="B1126" t="str">
            <v>FPUS2</v>
          </cell>
          <cell r="E1126">
            <v>33097.199999999997</v>
          </cell>
          <cell r="G1126">
            <v>1995761.1599999997</v>
          </cell>
        </row>
        <row r="1127">
          <cell r="B1127" t="str">
            <v>FPUS2</v>
          </cell>
          <cell r="E1127">
            <v>33744</v>
          </cell>
          <cell r="G1127">
            <v>2038137.5999999999</v>
          </cell>
        </row>
        <row r="1128">
          <cell r="B1128" t="str">
            <v>FPUS2</v>
          </cell>
          <cell r="E1128">
            <v>23529.599999999999</v>
          </cell>
          <cell r="G1128">
            <v>1421187.8399999999</v>
          </cell>
        </row>
        <row r="1129">
          <cell r="B1129" t="str">
            <v>FPUS2</v>
          </cell>
          <cell r="E1129">
            <v>49300.12</v>
          </cell>
          <cell r="G1129">
            <v>2949626.1795999999</v>
          </cell>
        </row>
        <row r="1130">
          <cell r="B1130" t="str">
            <v>FPUS2</v>
          </cell>
          <cell r="E1130">
            <v>15198.3</v>
          </cell>
          <cell r="G1130">
            <v>916457.48999999987</v>
          </cell>
        </row>
        <row r="1131">
          <cell r="B1131" t="str">
            <v>FPUS2</v>
          </cell>
          <cell r="E1131">
            <v>8325</v>
          </cell>
          <cell r="G1131">
            <v>501997.5</v>
          </cell>
        </row>
        <row r="1132">
          <cell r="B1132" t="str">
            <v>FPUS2</v>
          </cell>
          <cell r="E1132">
            <v>6067.68</v>
          </cell>
          <cell r="G1132">
            <v>364402.41038400005</v>
          </cell>
        </row>
        <row r="1133">
          <cell r="B1133" t="str">
            <v>FPUS2</v>
          </cell>
          <cell r="E1133">
            <v>35540.639999999999</v>
          </cell>
          <cell r="G1133">
            <v>2147365.4687999999</v>
          </cell>
        </row>
        <row r="1134">
          <cell r="B1134" t="str">
            <v>FPUS2</v>
          </cell>
          <cell r="E1134">
            <v>31454.880000000001</v>
          </cell>
          <cell r="G1134">
            <v>1900503.8496000001</v>
          </cell>
        </row>
        <row r="1135">
          <cell r="B1135" t="str">
            <v>FPUS2</v>
          </cell>
          <cell r="E1135">
            <v>11928.96</v>
          </cell>
          <cell r="G1135">
            <v>720747.76319999993</v>
          </cell>
        </row>
        <row r="1136">
          <cell r="B1136" t="str">
            <v>FPUS2</v>
          </cell>
          <cell r="E1136">
            <v>9747</v>
          </cell>
          <cell r="G1136">
            <v>588913.74</v>
          </cell>
        </row>
        <row r="1137">
          <cell r="B1137" t="str">
            <v>FPUS2</v>
          </cell>
          <cell r="E1137">
            <v>68113.2</v>
          </cell>
          <cell r="G1137">
            <v>4100414.64</v>
          </cell>
        </row>
        <row r="1138">
          <cell r="B1138" t="str">
            <v>FPUS2</v>
          </cell>
          <cell r="E1138">
            <v>5278.2</v>
          </cell>
          <cell r="G1138">
            <v>319119.97200000001</v>
          </cell>
        </row>
        <row r="1139">
          <cell r="B1139" t="str">
            <v>FPUS2</v>
          </cell>
          <cell r="E1139">
            <v>6183.36</v>
          </cell>
          <cell r="G1139">
            <v>373845.94559999998</v>
          </cell>
        </row>
        <row r="1140">
          <cell r="B1140" t="str">
            <v>FPUS2</v>
          </cell>
          <cell r="E1140">
            <v>5312.4</v>
          </cell>
          <cell r="G1140">
            <v>321187.70399999997</v>
          </cell>
        </row>
        <row r="1141">
          <cell r="B1141" t="str">
            <v>FPUS2</v>
          </cell>
          <cell r="E1141">
            <v>4332</v>
          </cell>
          <cell r="G1141">
            <v>261912.72</v>
          </cell>
        </row>
        <row r="1142">
          <cell r="B1142" t="str">
            <v>FPUS2</v>
          </cell>
          <cell r="E1142">
            <v>2900.16</v>
          </cell>
          <cell r="G1142">
            <v>175343.67359999998</v>
          </cell>
        </row>
        <row r="1143">
          <cell r="B1143" t="str">
            <v>FPUS2</v>
          </cell>
          <cell r="E1143">
            <v>2900.16</v>
          </cell>
          <cell r="G1143">
            <v>175343.67359999998</v>
          </cell>
        </row>
        <row r="1144">
          <cell r="B1144" t="str">
            <v>FPUS2</v>
          </cell>
          <cell r="E1144">
            <v>2097.6</v>
          </cell>
          <cell r="G1144">
            <v>126820.89599999999</v>
          </cell>
        </row>
        <row r="1145">
          <cell r="B1145" t="str">
            <v>FPUS2</v>
          </cell>
          <cell r="E1145">
            <v>32855.949999999997</v>
          </cell>
          <cell r="G1145">
            <v>1986799.2964999997</v>
          </cell>
        </row>
        <row r="1146">
          <cell r="B1146" t="str">
            <v>FPUS1</v>
          </cell>
          <cell r="E1146">
            <v>7197.12</v>
          </cell>
          <cell r="G1146">
            <v>434974.50057600002</v>
          </cell>
        </row>
        <row r="1147">
          <cell r="B1147" t="str">
            <v>FPUS2</v>
          </cell>
          <cell r="E1147">
            <v>62626.3</v>
          </cell>
          <cell r="G1147">
            <v>3738790.1100000003</v>
          </cell>
        </row>
        <row r="1148">
          <cell r="B1148" t="str">
            <v>FPUS1</v>
          </cell>
          <cell r="E1148">
            <v>1683.6</v>
          </cell>
          <cell r="G1148">
            <v>101752.23827999999</v>
          </cell>
        </row>
        <row r="1149">
          <cell r="B1149" t="str">
            <v>FPUS2</v>
          </cell>
          <cell r="E1149">
            <v>6429.6</v>
          </cell>
          <cell r="G1149">
            <v>388669.32000000007</v>
          </cell>
        </row>
        <row r="1150">
          <cell r="B1150" t="str">
            <v>FPUS2</v>
          </cell>
          <cell r="E1150">
            <v>22863.84</v>
          </cell>
          <cell r="G1150">
            <v>1382119.128</v>
          </cell>
        </row>
        <row r="1151">
          <cell r="B1151" t="str">
            <v>FPUS2</v>
          </cell>
          <cell r="E1151">
            <v>1988.16</v>
          </cell>
          <cell r="G1151">
            <v>120184.27200000001</v>
          </cell>
        </row>
        <row r="1152">
          <cell r="B1152" t="str">
            <v>FPUS2</v>
          </cell>
          <cell r="E1152">
            <v>994.08</v>
          </cell>
          <cell r="G1152">
            <v>60092.136000000006</v>
          </cell>
        </row>
        <row r="1153">
          <cell r="B1153" t="str">
            <v>FPUS2</v>
          </cell>
          <cell r="E1153">
            <v>13873.8</v>
          </cell>
          <cell r="G1153">
            <v>838671.21</v>
          </cell>
        </row>
        <row r="1154">
          <cell r="B1154" t="str">
            <v>FPUS2</v>
          </cell>
          <cell r="E1154">
            <v>22024.75</v>
          </cell>
          <cell r="G1154">
            <v>1325449.4550000001</v>
          </cell>
        </row>
        <row r="1155">
          <cell r="B1155" t="str">
            <v>FPUS2</v>
          </cell>
          <cell r="E1155">
            <v>47083.25</v>
          </cell>
          <cell r="G1155">
            <v>2845240.7974999999</v>
          </cell>
        </row>
        <row r="1156">
          <cell r="B1156" t="str">
            <v>FPUS2</v>
          </cell>
          <cell r="E1156">
            <v>50023.5</v>
          </cell>
          <cell r="G1156">
            <v>3017417.52</v>
          </cell>
        </row>
        <row r="1157">
          <cell r="B1157" t="str">
            <v>FPUS2</v>
          </cell>
          <cell r="E1157">
            <v>60171.93</v>
          </cell>
          <cell r="G1157">
            <v>3600688.2912000003</v>
          </cell>
        </row>
        <row r="1158">
          <cell r="B1158" t="str">
            <v>FPUS2</v>
          </cell>
          <cell r="E1158">
            <v>36484.6</v>
          </cell>
          <cell r="G1158">
            <v>2200021.38</v>
          </cell>
        </row>
        <row r="1159">
          <cell r="B1159" t="str">
            <v>FPUS2</v>
          </cell>
          <cell r="E1159">
            <v>37330.800000000003</v>
          </cell>
          <cell r="G1159">
            <v>2251047.2400000002</v>
          </cell>
        </row>
        <row r="1160">
          <cell r="B1160" t="str">
            <v>FPUS2</v>
          </cell>
          <cell r="E1160">
            <v>48605.71</v>
          </cell>
          <cell r="G1160">
            <v>2895928.2017999999</v>
          </cell>
        </row>
        <row r="1161">
          <cell r="B1161" t="str">
            <v>FPUS2</v>
          </cell>
          <cell r="E1161">
            <v>42582.48</v>
          </cell>
          <cell r="G1161">
            <v>2548135.6032000002</v>
          </cell>
        </row>
        <row r="1162">
          <cell r="B1162" t="str">
            <v>FPUS2</v>
          </cell>
          <cell r="E1162">
            <v>36481.050000000003</v>
          </cell>
          <cell r="G1162">
            <v>2197253.6414999999</v>
          </cell>
        </row>
        <row r="1163">
          <cell r="B1163" t="str">
            <v>FPUS2</v>
          </cell>
          <cell r="E1163">
            <v>75353.820000000007</v>
          </cell>
          <cell r="G1163">
            <v>4523489.8146000002</v>
          </cell>
        </row>
        <row r="1164">
          <cell r="B1164" t="str">
            <v>FPUS2</v>
          </cell>
          <cell r="E1164">
            <v>46680.94</v>
          </cell>
          <cell r="G1164">
            <v>2817661.5384</v>
          </cell>
        </row>
        <row r="1165">
          <cell r="B1165" t="str">
            <v>FPUS2</v>
          </cell>
          <cell r="E1165">
            <v>48750.720000000001</v>
          </cell>
          <cell r="G1165">
            <v>2880192.5375999999</v>
          </cell>
        </row>
        <row r="1166">
          <cell r="B1166" t="str">
            <v>FPUS2</v>
          </cell>
          <cell r="E1166">
            <v>19154.46</v>
          </cell>
          <cell r="G1166">
            <v>1155971.6610000001</v>
          </cell>
        </row>
        <row r="1167">
          <cell r="B1167" t="str">
            <v>FPUS2</v>
          </cell>
          <cell r="E1167">
            <v>22500</v>
          </cell>
          <cell r="G1167">
            <v>1356300</v>
          </cell>
        </row>
        <row r="1168">
          <cell r="B1168" t="str">
            <v>FPUS2</v>
          </cell>
          <cell r="E1168">
            <v>37459.54</v>
          </cell>
          <cell r="G1168">
            <v>2237083.7288000002</v>
          </cell>
        </row>
        <row r="1169">
          <cell r="B1169" t="str">
            <v>FPUS2</v>
          </cell>
          <cell r="E1169">
            <v>6125.76</v>
          </cell>
          <cell r="G1169">
            <v>367404.09494400001</v>
          </cell>
        </row>
        <row r="1170">
          <cell r="B1170" t="str">
            <v>FPUS2</v>
          </cell>
          <cell r="E1170">
            <v>74409.600000000006</v>
          </cell>
          <cell r="G1170">
            <v>4460855.5200000005</v>
          </cell>
        </row>
        <row r="1171">
          <cell r="B1171" t="str">
            <v>FPUS2</v>
          </cell>
          <cell r="E1171">
            <v>6424.4</v>
          </cell>
          <cell r="G1171">
            <v>384869.10055999999</v>
          </cell>
        </row>
        <row r="1172">
          <cell r="B1172" t="str">
            <v>FPUS2</v>
          </cell>
          <cell r="E1172">
            <v>125370</v>
          </cell>
          <cell r="G1172">
            <v>7697718</v>
          </cell>
        </row>
        <row r="1173">
          <cell r="B1173" t="str">
            <v>FPUS2</v>
          </cell>
          <cell r="E1173">
            <v>100150.78</v>
          </cell>
          <cell r="G1173">
            <v>6126223.2126000002</v>
          </cell>
        </row>
        <row r="1174">
          <cell r="B1174" t="str">
            <v>FPUS2</v>
          </cell>
          <cell r="E1174">
            <v>128103.16</v>
          </cell>
          <cell r="G1174">
            <v>7875782.2768000001</v>
          </cell>
        </row>
        <row r="1175">
          <cell r="B1175" t="str">
            <v>FPUS2</v>
          </cell>
          <cell r="E1175">
            <v>91131.49</v>
          </cell>
          <cell r="G1175">
            <v>5553553.0005999999</v>
          </cell>
        </row>
        <row r="1176">
          <cell r="B1176" t="str">
            <v>FSJY2</v>
          </cell>
          <cell r="E1176">
            <v>25000000</v>
          </cell>
          <cell r="G1176">
            <v>13127649.999999998</v>
          </cell>
        </row>
        <row r="1177">
          <cell r="B1177" t="str">
            <v>FSJY2</v>
          </cell>
          <cell r="E1177">
            <v>50000000</v>
          </cell>
          <cell r="G1177">
            <v>25910750</v>
          </cell>
        </row>
        <row r="1178">
          <cell r="B1178" t="str">
            <v>FPUS2</v>
          </cell>
          <cell r="E1178">
            <v>418725.4</v>
          </cell>
          <cell r="G1178">
            <v>25910727.752000004</v>
          </cell>
        </row>
        <row r="1179">
          <cell r="B1179" t="str">
            <v>FPUS2</v>
          </cell>
          <cell r="E1179">
            <v>211327.13</v>
          </cell>
          <cell r="G1179">
            <v>13127641.3156</v>
          </cell>
        </row>
        <row r="1180">
          <cell r="B1180" t="str">
            <v>FPUS2</v>
          </cell>
          <cell r="E1180">
            <v>64050.2</v>
          </cell>
          <cell r="G1180">
            <v>3778961.8</v>
          </cell>
        </row>
        <row r="1181">
          <cell r="B1181" t="str">
            <v>FPUS2</v>
          </cell>
          <cell r="E1181">
            <v>64204.08</v>
          </cell>
          <cell r="G1181">
            <v>3762359.088</v>
          </cell>
        </row>
        <row r="1182">
          <cell r="B1182" t="str">
            <v>FPUS2</v>
          </cell>
          <cell r="E1182">
            <v>372587.97</v>
          </cell>
          <cell r="G1182">
            <v>21759137.447999999</v>
          </cell>
        </row>
        <row r="1183">
          <cell r="B1183" t="str">
            <v>FPUS2</v>
          </cell>
          <cell r="E1183">
            <v>465570.58</v>
          </cell>
          <cell r="G1183">
            <v>27468664.220000003</v>
          </cell>
        </row>
        <row r="1184">
          <cell r="B1184" t="str">
            <v>FPUS2</v>
          </cell>
          <cell r="E1184">
            <v>626091.42000000004</v>
          </cell>
          <cell r="G1184">
            <v>36663913.555200003</v>
          </cell>
        </row>
        <row r="1185">
          <cell r="B1185" t="str">
            <v>FPUS2</v>
          </cell>
          <cell r="E1185">
            <v>45153.5</v>
          </cell>
          <cell r="G1185">
            <v>2743075.125</v>
          </cell>
        </row>
        <row r="1186">
          <cell r="B1186" t="str">
            <v>FPUS2</v>
          </cell>
          <cell r="E1186">
            <v>39188</v>
          </cell>
          <cell r="G1186">
            <v>2380671</v>
          </cell>
        </row>
        <row r="1187">
          <cell r="B1187" t="str">
            <v>FPUS2</v>
          </cell>
          <cell r="E1187">
            <v>39188</v>
          </cell>
          <cell r="G1187">
            <v>2380671</v>
          </cell>
        </row>
        <row r="1188">
          <cell r="B1188" t="str">
            <v>FPUS2</v>
          </cell>
          <cell r="E1188">
            <v>649363.81999999995</v>
          </cell>
          <cell r="G1188">
            <v>37987783.469999999</v>
          </cell>
        </row>
        <row r="1189">
          <cell r="B1189" t="str">
            <v>FPUS2</v>
          </cell>
          <cell r="E1189">
            <v>39100</v>
          </cell>
          <cell r="G1189">
            <v>2375325</v>
          </cell>
        </row>
        <row r="1190">
          <cell r="B1190" t="str">
            <v>FPUS2</v>
          </cell>
          <cell r="E1190">
            <v>44200</v>
          </cell>
          <cell r="G1190">
            <v>2685150</v>
          </cell>
        </row>
        <row r="1191">
          <cell r="B1191" t="str">
            <v>FPUS2</v>
          </cell>
          <cell r="E1191">
            <v>32596.25</v>
          </cell>
          <cell r="G1191">
            <v>1940128.8</v>
          </cell>
        </row>
        <row r="1192">
          <cell r="B1192" t="str">
            <v>FPUS2</v>
          </cell>
          <cell r="E1192">
            <v>39100</v>
          </cell>
          <cell r="G1192">
            <v>2312792.37</v>
          </cell>
        </row>
        <row r="1193">
          <cell r="B1193" t="str">
            <v>FPUS2</v>
          </cell>
          <cell r="E1193">
            <v>228176.35</v>
          </cell>
          <cell r="G1193">
            <v>13576492.825000001</v>
          </cell>
        </row>
        <row r="1194">
          <cell r="B1194" t="str">
            <v>FPUS2</v>
          </cell>
          <cell r="E1194">
            <v>195619.79</v>
          </cell>
          <cell r="G1194">
            <v>11658939.484000001</v>
          </cell>
        </row>
        <row r="1195">
          <cell r="B1195" t="str">
            <v>FPUS2</v>
          </cell>
          <cell r="E1195">
            <v>463655.02</v>
          </cell>
          <cell r="G1195">
            <v>27170184.172000002</v>
          </cell>
        </row>
        <row r="1196">
          <cell r="B1196" t="str">
            <v>FPUS2</v>
          </cell>
          <cell r="E1196">
            <v>46200</v>
          </cell>
          <cell r="G1196">
            <v>2748900</v>
          </cell>
        </row>
        <row r="1197">
          <cell r="B1197" t="str">
            <v>FPUS2</v>
          </cell>
          <cell r="E1197">
            <v>508306</v>
          </cell>
          <cell r="G1197">
            <v>29751150.18</v>
          </cell>
        </row>
        <row r="1198">
          <cell r="B1198" t="str">
            <v>FPUS1</v>
          </cell>
          <cell r="E1198">
            <v>125259.12</v>
          </cell>
          <cell r="G1198">
            <v>7560640.4831999997</v>
          </cell>
        </row>
        <row r="1199">
          <cell r="B1199" t="str">
            <v>FSUS2</v>
          </cell>
          <cell r="E1199">
            <v>3500000</v>
          </cell>
          <cell r="G1199">
            <v>213255000</v>
          </cell>
        </row>
        <row r="1200">
          <cell r="B1200" t="str">
            <v>FSUS2</v>
          </cell>
          <cell r="E1200">
            <v>5000000</v>
          </cell>
          <cell r="G1200">
            <v>303850000</v>
          </cell>
        </row>
        <row r="1201">
          <cell r="B1201" t="str">
            <v>FSUS2</v>
          </cell>
          <cell r="E1201">
            <v>5000000</v>
          </cell>
          <cell r="G1201">
            <v>304000000</v>
          </cell>
        </row>
        <row r="1202">
          <cell r="B1202" t="str">
            <v>FSUS2</v>
          </cell>
          <cell r="E1202">
            <v>5000000</v>
          </cell>
          <cell r="G1202">
            <v>305900000</v>
          </cell>
        </row>
        <row r="1203">
          <cell r="B1203" t="str">
            <v>FSUS2</v>
          </cell>
          <cell r="E1203">
            <v>5000000</v>
          </cell>
          <cell r="G1203">
            <v>314100000</v>
          </cell>
        </row>
        <row r="1204">
          <cell r="B1204" t="str">
            <v>FSUS2</v>
          </cell>
          <cell r="E1204">
            <v>5000000</v>
          </cell>
          <cell r="G1204">
            <v>304700000</v>
          </cell>
        </row>
        <row r="1205">
          <cell r="B1205" t="str">
            <v>FSUS3</v>
          </cell>
          <cell r="E1205">
            <v>5000000</v>
          </cell>
          <cell r="G1205">
            <v>314100000</v>
          </cell>
        </row>
        <row r="1206">
          <cell r="B1206" t="str">
            <v>FSUS2</v>
          </cell>
          <cell r="E1206">
            <v>5000000</v>
          </cell>
          <cell r="G1206">
            <v>304050000</v>
          </cell>
        </row>
        <row r="1207">
          <cell r="B1207" t="str">
            <v>FSUS2</v>
          </cell>
          <cell r="E1207">
            <v>5000000</v>
          </cell>
          <cell r="G1207">
            <v>303650000</v>
          </cell>
        </row>
        <row r="1208">
          <cell r="B1208" t="str">
            <v>FSUS2</v>
          </cell>
          <cell r="E1208">
            <v>5000000</v>
          </cell>
          <cell r="G1208">
            <v>305650000</v>
          </cell>
        </row>
        <row r="1209">
          <cell r="B1209" t="str">
            <v>FSEU2</v>
          </cell>
          <cell r="E1209">
            <v>7422000</v>
          </cell>
          <cell r="G1209">
            <v>612323906.39999998</v>
          </cell>
        </row>
        <row r="1210">
          <cell r="B1210" t="str">
            <v>FPUS2</v>
          </cell>
          <cell r="E1210">
            <v>5000</v>
          </cell>
          <cell r="G1210">
            <v>304600</v>
          </cell>
        </row>
        <row r="1211">
          <cell r="B1211" t="str">
            <v>FPJY2</v>
          </cell>
          <cell r="E1211">
            <v>18000000</v>
          </cell>
          <cell r="G1211">
            <v>9010386</v>
          </cell>
        </row>
        <row r="1212">
          <cell r="B1212" t="str">
            <v>FPJY2</v>
          </cell>
          <cell r="E1212">
            <v>18000000</v>
          </cell>
          <cell r="G1212">
            <v>9010386</v>
          </cell>
        </row>
        <row r="1213">
          <cell r="B1213" t="str">
            <v>FPJY2</v>
          </cell>
          <cell r="E1213">
            <v>18000000</v>
          </cell>
          <cell r="G1213">
            <v>9010386</v>
          </cell>
        </row>
        <row r="1214">
          <cell r="B1214" t="str">
            <v>FPJY2</v>
          </cell>
          <cell r="E1214">
            <v>50000000</v>
          </cell>
          <cell r="G1214">
            <v>25502950.000000004</v>
          </cell>
        </row>
        <row r="1215">
          <cell r="B1215" t="str">
            <v>FPJY2</v>
          </cell>
          <cell r="E1215">
            <v>250000000</v>
          </cell>
          <cell r="G1215">
            <v>126562500</v>
          </cell>
        </row>
        <row r="1216">
          <cell r="B1216" t="str">
            <v>FPJY3</v>
          </cell>
          <cell r="E1216">
            <v>1000000000</v>
          </cell>
          <cell r="G1216">
            <v>546996000</v>
          </cell>
        </row>
        <row r="1217">
          <cell r="B1217" t="str">
            <v>FPJY2</v>
          </cell>
          <cell r="E1217">
            <v>42000000</v>
          </cell>
          <cell r="G1217">
            <v>21024234.000000004</v>
          </cell>
        </row>
        <row r="1218">
          <cell r="B1218" t="str">
            <v>FPJY2</v>
          </cell>
          <cell r="E1218">
            <v>42000000</v>
          </cell>
          <cell r="G1218">
            <v>21024234.000000004</v>
          </cell>
        </row>
        <row r="1219">
          <cell r="B1219" t="str">
            <v>FPJY2</v>
          </cell>
          <cell r="E1219">
            <v>44176213</v>
          </cell>
          <cell r="G1219">
            <v>22622196.915170003</v>
          </cell>
        </row>
        <row r="1220">
          <cell r="B1220" t="str">
            <v>FPJY3</v>
          </cell>
          <cell r="E1220">
            <v>1000000000</v>
          </cell>
          <cell r="G1220">
            <v>546996000</v>
          </cell>
        </row>
        <row r="1221">
          <cell r="B1221" t="str">
            <v>FPJY2</v>
          </cell>
          <cell r="E1221">
            <v>250000000</v>
          </cell>
          <cell r="G1221">
            <v>124925000</v>
          </cell>
        </row>
        <row r="1222">
          <cell r="B1222" t="str">
            <v>FPJY2</v>
          </cell>
          <cell r="E1222">
            <v>250000000</v>
          </cell>
          <cell r="G1222">
            <v>122975000</v>
          </cell>
        </row>
        <row r="1223">
          <cell r="B1223" t="str">
            <v>FPJY2</v>
          </cell>
          <cell r="E1223">
            <v>250000000</v>
          </cell>
          <cell r="G1223">
            <v>128305000</v>
          </cell>
        </row>
        <row r="1224">
          <cell r="B1224" t="str">
            <v>FPJY3</v>
          </cell>
          <cell r="E1224">
            <v>1000000000</v>
          </cell>
          <cell r="G1224">
            <v>543341000</v>
          </cell>
        </row>
        <row r="1225">
          <cell r="B1225" t="str">
            <v>FPJY2</v>
          </cell>
          <cell r="E1225">
            <v>46209489</v>
          </cell>
          <cell r="G1225">
            <v>23663417.222010002</v>
          </cell>
        </row>
        <row r="1226">
          <cell r="B1226" t="str">
            <v>FPJY2</v>
          </cell>
          <cell r="E1226">
            <v>42000000</v>
          </cell>
          <cell r="G1226">
            <v>21024234.000000004</v>
          </cell>
        </row>
        <row r="1227">
          <cell r="B1227" t="str">
            <v>FPJY3</v>
          </cell>
          <cell r="E1227">
            <v>1000000000</v>
          </cell>
          <cell r="G1227">
            <v>543341000</v>
          </cell>
        </row>
        <row r="1228">
          <cell r="B1228" t="str">
            <v>FPJY2</v>
          </cell>
          <cell r="E1228">
            <v>45626624</v>
          </cell>
          <cell r="G1228">
            <v>23364937.884160001</v>
          </cell>
        </row>
        <row r="1229">
          <cell r="B1229" t="str">
            <v>FPJY2</v>
          </cell>
          <cell r="E1229">
            <v>50000000</v>
          </cell>
          <cell r="G1229">
            <v>25783900</v>
          </cell>
        </row>
        <row r="1230">
          <cell r="B1230" t="str">
            <v>FPJY3</v>
          </cell>
          <cell r="E1230">
            <v>1000000000</v>
          </cell>
          <cell r="G1230">
            <v>525776000</v>
          </cell>
        </row>
        <row r="1231">
          <cell r="B1231" t="str">
            <v>FSJY3</v>
          </cell>
          <cell r="E1231">
            <v>1000000000</v>
          </cell>
          <cell r="G1231">
            <v>543341000</v>
          </cell>
        </row>
        <row r="1232">
          <cell r="B1232" t="str">
            <v>FSJY3</v>
          </cell>
          <cell r="E1232">
            <v>1000000000</v>
          </cell>
          <cell r="G1232">
            <v>546996000</v>
          </cell>
        </row>
        <row r="1233">
          <cell r="B1233" t="str">
            <v>FSJY2</v>
          </cell>
          <cell r="E1233">
            <v>250000000</v>
          </cell>
          <cell r="G1233">
            <v>126562500</v>
          </cell>
        </row>
        <row r="1234">
          <cell r="B1234" t="str">
            <v>FSJY2</v>
          </cell>
          <cell r="E1234">
            <v>50000000</v>
          </cell>
          <cell r="G1234">
            <v>25783900</v>
          </cell>
        </row>
        <row r="1235">
          <cell r="B1235" t="str">
            <v>FSJY3</v>
          </cell>
          <cell r="E1235">
            <v>1000000000</v>
          </cell>
          <cell r="G1235">
            <v>525776000</v>
          </cell>
        </row>
        <row r="1236">
          <cell r="B1236" t="str">
            <v>FSJY2</v>
          </cell>
          <cell r="E1236">
            <v>250000000</v>
          </cell>
          <cell r="G1236">
            <v>122975000</v>
          </cell>
        </row>
        <row r="1237">
          <cell r="B1237" t="str">
            <v>FSJY2</v>
          </cell>
          <cell r="E1237">
            <v>250000000</v>
          </cell>
          <cell r="G1237">
            <v>124925000</v>
          </cell>
        </row>
        <row r="1238">
          <cell r="B1238" t="str">
            <v>FSJY2</v>
          </cell>
          <cell r="E1238">
            <v>42190447</v>
          </cell>
          <cell r="G1238">
            <v>21119567.387919001</v>
          </cell>
        </row>
        <row r="1239">
          <cell r="B1239" t="str">
            <v>FSJY2</v>
          </cell>
          <cell r="E1239">
            <v>42190447</v>
          </cell>
          <cell r="G1239">
            <v>21119567.387919001</v>
          </cell>
        </row>
        <row r="1240">
          <cell r="B1240" t="str">
            <v>FSJY2</v>
          </cell>
          <cell r="E1240">
            <v>250000000</v>
          </cell>
          <cell r="G1240">
            <v>128305000</v>
          </cell>
        </row>
        <row r="1241">
          <cell r="B1241" t="str">
            <v>FSJY2</v>
          </cell>
          <cell r="E1241">
            <v>50000000</v>
          </cell>
          <cell r="G1241">
            <v>25502950.000000004</v>
          </cell>
        </row>
        <row r="1242">
          <cell r="B1242" t="str">
            <v>FSJY3</v>
          </cell>
          <cell r="E1242">
            <v>1000000000</v>
          </cell>
          <cell r="G1242">
            <v>543341000</v>
          </cell>
        </row>
        <row r="1243">
          <cell r="B1243" t="str">
            <v>FSJY2</v>
          </cell>
          <cell r="E1243">
            <v>18807803</v>
          </cell>
          <cell r="G1243">
            <v>9414753.6023310013</v>
          </cell>
        </row>
        <row r="1244">
          <cell r="B1244" t="str">
            <v>FSJY2</v>
          </cell>
          <cell r="E1244">
            <v>18229484</v>
          </cell>
          <cell r="G1244">
            <v>9125260.4122680016</v>
          </cell>
        </row>
        <row r="1245">
          <cell r="B1245" t="str">
            <v>FSJY2</v>
          </cell>
          <cell r="E1245">
            <v>18807803</v>
          </cell>
          <cell r="G1245">
            <v>9414753.6023310013</v>
          </cell>
        </row>
        <row r="1246">
          <cell r="B1246" t="str">
            <v>FSJY2</v>
          </cell>
          <cell r="E1246">
            <v>44176213</v>
          </cell>
          <cell r="G1246">
            <v>22622196.915170003</v>
          </cell>
        </row>
        <row r="1247">
          <cell r="B1247" t="str">
            <v>FSJY2</v>
          </cell>
          <cell r="E1247">
            <v>42190447</v>
          </cell>
          <cell r="G1247">
            <v>21119567.387919001</v>
          </cell>
        </row>
        <row r="1248">
          <cell r="B1248" t="str">
            <v>FSJY2</v>
          </cell>
          <cell r="E1248">
            <v>46209489</v>
          </cell>
          <cell r="G1248">
            <v>23663417.222010002</v>
          </cell>
        </row>
        <row r="1249">
          <cell r="B1249" t="str">
            <v>FSJY2</v>
          </cell>
          <cell r="E1249">
            <v>45626624</v>
          </cell>
          <cell r="G1249">
            <v>23364937.884160001</v>
          </cell>
        </row>
        <row r="1250">
          <cell r="B1250" t="str">
            <v>FSJY3</v>
          </cell>
          <cell r="E1250">
            <v>1000000000</v>
          </cell>
          <cell r="G1250">
            <v>546996000</v>
          </cell>
        </row>
        <row r="1251">
          <cell r="B1251" t="str">
            <v>FPUS3</v>
          </cell>
          <cell r="E1251">
            <v>8908685.9700000007</v>
          </cell>
          <cell r="G1251">
            <v>543340757.31030011</v>
          </cell>
        </row>
        <row r="1252">
          <cell r="B1252" t="str">
            <v>FPUS3</v>
          </cell>
          <cell r="E1252">
            <v>8908685.9700000007</v>
          </cell>
          <cell r="G1252">
            <v>543340757.31030011</v>
          </cell>
        </row>
        <row r="1253">
          <cell r="B1253" t="str">
            <v>FPUS3</v>
          </cell>
          <cell r="E1253">
            <v>8968609.8699999992</v>
          </cell>
          <cell r="G1253">
            <v>546995515.97130001</v>
          </cell>
        </row>
        <row r="1254">
          <cell r="B1254" t="str">
            <v>FPUS3</v>
          </cell>
          <cell r="E1254">
            <v>8968609.8699999992</v>
          </cell>
          <cell r="G1254">
            <v>546995515.97130001</v>
          </cell>
        </row>
        <row r="1255">
          <cell r="B1255" t="str">
            <v>FPUS3</v>
          </cell>
          <cell r="E1255">
            <v>8620689.6600000001</v>
          </cell>
          <cell r="G1255">
            <v>525775862.36340004</v>
          </cell>
        </row>
        <row r="1256">
          <cell r="B1256" t="str">
            <v>FPUS2</v>
          </cell>
          <cell r="E1256">
            <v>389329.25</v>
          </cell>
          <cell r="G1256">
            <v>23663431.815000001</v>
          </cell>
        </row>
        <row r="1257">
          <cell r="B1257" t="str">
            <v>FPUS2</v>
          </cell>
          <cell r="E1257">
            <v>384418.43</v>
          </cell>
          <cell r="G1257">
            <v>23364952.1754</v>
          </cell>
        </row>
        <row r="1258">
          <cell r="B1258" t="str">
            <v>FPUS2</v>
          </cell>
          <cell r="E1258">
            <v>372198.27</v>
          </cell>
          <cell r="G1258">
            <v>22622210.8506</v>
          </cell>
        </row>
        <row r="1259">
          <cell r="B1259" t="str">
            <v>FPUS2</v>
          </cell>
          <cell r="E1259">
            <v>2029220.78</v>
          </cell>
          <cell r="G1259">
            <v>122970779.26800001</v>
          </cell>
        </row>
        <row r="1260">
          <cell r="B1260" t="str">
            <v>FPUS2</v>
          </cell>
          <cell r="E1260">
            <v>2061855.67</v>
          </cell>
          <cell r="G1260">
            <v>124948453.602</v>
          </cell>
        </row>
        <row r="1261">
          <cell r="B1261" t="str">
            <v>FPUS2</v>
          </cell>
          <cell r="E1261">
            <v>150209.99</v>
          </cell>
          <cell r="G1261">
            <v>9125256.8925000001</v>
          </cell>
        </row>
        <row r="1262">
          <cell r="B1262" t="str">
            <v>FPUS2</v>
          </cell>
          <cell r="E1262">
            <v>419111.48</v>
          </cell>
          <cell r="G1262">
            <v>25502933.557999998</v>
          </cell>
        </row>
        <row r="1263">
          <cell r="B1263" t="str">
            <v>FPUS2</v>
          </cell>
          <cell r="E1263">
            <v>423728.81</v>
          </cell>
          <cell r="G1263">
            <v>25783898.088500001</v>
          </cell>
        </row>
        <row r="1264">
          <cell r="B1264" t="str">
            <v>FPUS2</v>
          </cell>
          <cell r="E1264">
            <v>154975.29999999999</v>
          </cell>
          <cell r="G1264">
            <v>9414749.4749999996</v>
          </cell>
        </row>
        <row r="1265">
          <cell r="B1265" t="str">
            <v>FPUS2</v>
          </cell>
          <cell r="E1265">
            <v>154975.29999999999</v>
          </cell>
          <cell r="G1265">
            <v>9414749.4749999996</v>
          </cell>
        </row>
        <row r="1266">
          <cell r="B1266" t="str">
            <v>FPUS2</v>
          </cell>
          <cell r="E1266">
            <v>347647.06</v>
          </cell>
          <cell r="G1266">
            <v>21119558.895</v>
          </cell>
        </row>
        <row r="1267">
          <cell r="B1267" t="str">
            <v>FPUS2</v>
          </cell>
          <cell r="E1267">
            <v>347647.06</v>
          </cell>
          <cell r="G1267">
            <v>21119558.895</v>
          </cell>
        </row>
        <row r="1268">
          <cell r="B1268" t="str">
            <v>FPUS2</v>
          </cell>
          <cell r="E1268">
            <v>347647.06</v>
          </cell>
          <cell r="G1268">
            <v>21119558.895</v>
          </cell>
        </row>
        <row r="1269">
          <cell r="B1269" t="str">
            <v>FPUS2</v>
          </cell>
          <cell r="E1269">
            <v>2083333.33</v>
          </cell>
          <cell r="G1269">
            <v>126562499.7975</v>
          </cell>
        </row>
        <row r="1270">
          <cell r="B1270" t="str">
            <v>FPUS2</v>
          </cell>
          <cell r="E1270">
            <v>2118644.0699999998</v>
          </cell>
          <cell r="G1270">
            <v>128305084.8792</v>
          </cell>
        </row>
        <row r="1271">
          <cell r="B1271" t="str">
            <v>FPUS2</v>
          </cell>
          <cell r="E1271">
            <v>823791.09</v>
          </cell>
          <cell r="G1271">
            <v>50411895.752549998</v>
          </cell>
        </row>
        <row r="1272">
          <cell r="B1272" t="str">
            <v>FPUS2</v>
          </cell>
          <cell r="E1272">
            <v>823791.09</v>
          </cell>
          <cell r="G1272">
            <v>51375731.327849999</v>
          </cell>
        </row>
        <row r="1273">
          <cell r="B1273" t="str">
            <v>FPUS3</v>
          </cell>
          <cell r="E1273">
            <v>5766537.6100000003</v>
          </cell>
          <cell r="G1273">
            <v>366146305.54694998</v>
          </cell>
        </row>
        <row r="1274">
          <cell r="B1274" t="str">
            <v>FSUS3</v>
          </cell>
          <cell r="E1274">
            <v>8968609.8699999992</v>
          </cell>
          <cell r="G1274">
            <v>546995515.97130001</v>
          </cell>
        </row>
        <row r="1275">
          <cell r="B1275" t="str">
            <v>FSUS3</v>
          </cell>
          <cell r="E1275">
            <v>8968609.8699999992</v>
          </cell>
          <cell r="G1275">
            <v>546995515.97130001</v>
          </cell>
        </row>
        <row r="1276">
          <cell r="B1276" t="str">
            <v>FSUS3</v>
          </cell>
          <cell r="E1276">
            <v>8908685.9700000007</v>
          </cell>
          <cell r="G1276">
            <v>543340757.31030011</v>
          </cell>
        </row>
        <row r="1277">
          <cell r="B1277" t="str">
            <v>FSUS3</v>
          </cell>
          <cell r="E1277">
            <v>8908685.9700000007</v>
          </cell>
          <cell r="G1277">
            <v>543340757.31030011</v>
          </cell>
        </row>
        <row r="1278">
          <cell r="B1278" t="str">
            <v>FSUS3</v>
          </cell>
          <cell r="E1278">
            <v>8620689.6600000001</v>
          </cell>
          <cell r="G1278">
            <v>525775862.36340004</v>
          </cell>
        </row>
        <row r="1279">
          <cell r="B1279" t="str">
            <v>FSUS2</v>
          </cell>
          <cell r="E1279">
            <v>2118644.0699999998</v>
          </cell>
          <cell r="G1279">
            <v>128305084.8792</v>
          </cell>
        </row>
        <row r="1280">
          <cell r="B1280" t="str">
            <v>FSUS2</v>
          </cell>
          <cell r="E1280">
            <v>2083333.33</v>
          </cell>
          <cell r="G1280">
            <v>126562499.7975</v>
          </cell>
        </row>
        <row r="1281">
          <cell r="B1281" t="str">
            <v>FSUS2</v>
          </cell>
          <cell r="E1281">
            <v>346077.79</v>
          </cell>
          <cell r="G1281">
            <v>21024225.7425</v>
          </cell>
        </row>
        <row r="1282">
          <cell r="B1282" t="str">
            <v>FSUS2</v>
          </cell>
          <cell r="E1282">
            <v>423728.81</v>
          </cell>
          <cell r="G1282">
            <v>25783898.088500001</v>
          </cell>
        </row>
        <row r="1283">
          <cell r="B1283" t="str">
            <v>FSUS2</v>
          </cell>
          <cell r="E1283">
            <v>346077.79</v>
          </cell>
          <cell r="G1283">
            <v>21024225.7425</v>
          </cell>
        </row>
        <row r="1284">
          <cell r="B1284" t="str">
            <v>FSUS2</v>
          </cell>
          <cell r="E1284">
            <v>346077.79</v>
          </cell>
          <cell r="G1284">
            <v>21024225.7425</v>
          </cell>
        </row>
        <row r="1285">
          <cell r="B1285" t="str">
            <v>FSUS2</v>
          </cell>
          <cell r="E1285">
            <v>419111.48</v>
          </cell>
          <cell r="G1285">
            <v>25502933.557999998</v>
          </cell>
        </row>
        <row r="1286">
          <cell r="B1286" t="str">
            <v>FSUS2</v>
          </cell>
          <cell r="E1286">
            <v>2029220.78</v>
          </cell>
          <cell r="G1286">
            <v>122970779.26800001</v>
          </cell>
        </row>
        <row r="1287">
          <cell r="B1287" t="str">
            <v>FSUS2</v>
          </cell>
          <cell r="E1287">
            <v>2061855.67</v>
          </cell>
          <cell r="G1287">
            <v>124948453.602</v>
          </cell>
        </row>
        <row r="1288">
          <cell r="B1288" t="str">
            <v>FSUS2</v>
          </cell>
          <cell r="E1288">
            <v>384418.43</v>
          </cell>
          <cell r="G1288">
            <v>23364952.1754</v>
          </cell>
        </row>
        <row r="1289">
          <cell r="B1289" t="str">
            <v>FSUS2</v>
          </cell>
          <cell r="E1289">
            <v>389329.25</v>
          </cell>
          <cell r="G1289">
            <v>23663431.815000001</v>
          </cell>
        </row>
        <row r="1290">
          <cell r="B1290" t="str">
            <v>FSUS2</v>
          </cell>
          <cell r="E1290">
            <v>148319.04999999999</v>
          </cell>
          <cell r="G1290">
            <v>9010382.2874999996</v>
          </cell>
        </row>
        <row r="1291">
          <cell r="B1291" t="str">
            <v>FSUS2</v>
          </cell>
          <cell r="E1291">
            <v>148319.04999999999</v>
          </cell>
          <cell r="G1291">
            <v>9010382.2874999996</v>
          </cell>
        </row>
        <row r="1292">
          <cell r="B1292" t="str">
            <v>FSUS2</v>
          </cell>
          <cell r="E1292">
            <v>148319.04999999999</v>
          </cell>
          <cell r="G1292">
            <v>9010382.2874999996</v>
          </cell>
        </row>
        <row r="1293">
          <cell r="B1293" t="str">
            <v>FSUS2</v>
          </cell>
          <cell r="E1293">
            <v>372198.27</v>
          </cell>
          <cell r="G1293">
            <v>22622210.8506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
      <sheetName val="X0"/>
      <sheetName val="X1"/>
      <sheetName val="X2"/>
      <sheetName val="X3"/>
      <sheetName val="BS-DOM"/>
      <sheetName val="BS-OVS"/>
      <sheetName val="BSCOMBINED "/>
      <sheetName val="BalanceSheet"/>
      <sheetName val="P&amp;L"/>
      <sheetName val="Cashflow"/>
      <sheetName val="Stat of Changes in Equity-CON"/>
      <sheetName val="Notes6-8"/>
      <sheetName val="NOTE 9.1 "/>
      <sheetName val="Notes9.2-9.4"/>
      <sheetName val="Note 9.5"/>
      <sheetName val="Note 9.6"/>
      <sheetName val="Note 9.10"/>
      <sheetName val="Note 10"/>
      <sheetName val="NOTE- 10.2 to10 .6"/>
      <sheetName val="Note11"/>
      <sheetName val="Note-12-12.2"/>
      <sheetName val="12.3"/>
      <sheetName val="NOTE 13-14"/>
      <sheetName val="Note15-18"/>
      <sheetName val="Note-19, 20, 21"/>
      <sheetName val="Note 22"/>
      <sheetName val="Note 23"/>
      <sheetName val="NOTE 24"/>
      <sheetName val="Note 25-29"/>
      <sheetName val="NOTE 29.1-31"/>
      <sheetName val="NOTE 32-32.2"/>
      <sheetName val="NOTE 33-35"/>
      <sheetName val="Note 36-37"/>
      <sheetName val="Note 38"/>
      <sheetName val="Note 39"/>
      <sheetName val="Note-40"/>
      <sheetName val="Note 41-42"/>
      <sheetName val="Note 43"/>
      <sheetName val="NOTE-44,45,46,47"/>
      <sheetName val="Stat237"/>
      <sheetName val="RE-ARRANGE"/>
      <sheetName val="Fair value of FI"/>
      <sheetName val="MATURITIES"/>
      <sheetName val="Bad Debts"/>
      <sheetName val="PTC TFC"/>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Sheet2"/>
      <sheetName val="FINANCE AS AFF"/>
      <sheetName val="Proofing"/>
    </sheetNames>
    <sheetDataSet>
      <sheetData sheetId="0" refreshError="1"/>
      <sheetData sheetId="1">
        <row r="6">
          <cell r="B6" t="str">
            <v>AD015</v>
          </cell>
          <cell r="C6" t="str">
            <v>Westpac Banking Corp Sydney</v>
          </cell>
          <cell r="D6">
            <v>0</v>
          </cell>
          <cell r="E6">
            <v>0</v>
          </cell>
          <cell r="F6">
            <v>82484.929999999993</v>
          </cell>
          <cell r="G6">
            <v>4231427.42</v>
          </cell>
        </row>
        <row r="7">
          <cell r="B7" t="str">
            <v>BU016</v>
          </cell>
          <cell r="C7" t="str">
            <v>Janata Bank Dhaka.</v>
          </cell>
          <cell r="D7">
            <v>3199.92</v>
          </cell>
          <cell r="E7">
            <v>193179.17</v>
          </cell>
        </row>
        <row r="8">
          <cell r="B8" t="str">
            <v>BU038</v>
          </cell>
          <cell r="C8" t="str">
            <v>Standard Chartered Bank Dhaka</v>
          </cell>
          <cell r="D8">
            <v>55177.46</v>
          </cell>
          <cell r="E8">
            <v>3331063.26</v>
          </cell>
        </row>
        <row r="9">
          <cell r="B9" t="str">
            <v>CD017</v>
          </cell>
          <cell r="C9" t="str">
            <v>Bank of Montreal , Canada.</v>
          </cell>
          <cell r="D9">
            <v>295123.90000000002</v>
          </cell>
          <cell r="E9">
            <v>16726088.01</v>
          </cell>
          <cell r="F9">
            <v>0</v>
          </cell>
          <cell r="G9">
            <v>0</v>
          </cell>
        </row>
        <row r="10">
          <cell r="B10" t="str">
            <v>DK515</v>
          </cell>
          <cell r="C10" t="str">
            <v>Den Danske Lndmandsbank,Copen</v>
          </cell>
          <cell r="D10">
            <v>656349.03</v>
          </cell>
          <cell r="E10">
            <v>7211831.8700000001</v>
          </cell>
        </row>
        <row r="11">
          <cell r="B11" t="str">
            <v>ED815</v>
          </cell>
          <cell r="C11" t="str">
            <v>United Bank Ltd, Dera Dubai</v>
          </cell>
          <cell r="D11">
            <v>2966869.26</v>
          </cell>
          <cell r="E11">
            <v>48765836.649999999</v>
          </cell>
        </row>
        <row r="12">
          <cell r="B12" t="str">
            <v>EU025</v>
          </cell>
          <cell r="C12" t="str">
            <v>Dresdner Bank AG Euro</v>
          </cell>
          <cell r="D12">
            <v>223285.2</v>
          </cell>
          <cell r="E12">
            <v>18242780.420000002</v>
          </cell>
          <cell r="F12">
            <v>0</v>
          </cell>
          <cell r="G12">
            <v>0</v>
          </cell>
        </row>
        <row r="13">
          <cell r="B13" t="str">
            <v>EU047</v>
          </cell>
          <cell r="C13" t="str">
            <v>Deutche bank Frankfurt EURO</v>
          </cell>
          <cell r="D13">
            <v>909031.45</v>
          </cell>
          <cell r="E13">
            <v>74269414.819999993</v>
          </cell>
          <cell r="F13">
            <v>0</v>
          </cell>
          <cell r="G13">
            <v>0</v>
          </cell>
        </row>
        <row r="14">
          <cell r="B14" t="str">
            <v>EU058</v>
          </cell>
          <cell r="C14" t="str">
            <v>Placement with FOR/BNK Euro</v>
          </cell>
          <cell r="D14">
            <v>0</v>
          </cell>
          <cell r="E14">
            <v>0</v>
          </cell>
        </row>
        <row r="15">
          <cell r="B15" t="str">
            <v>EU069</v>
          </cell>
          <cell r="C15" t="str">
            <v>United National Bank LTD (EURO)</v>
          </cell>
          <cell r="D15">
            <v>2093877.37</v>
          </cell>
          <cell r="E15">
            <v>171073340.72</v>
          </cell>
          <cell r="F15">
            <v>0</v>
          </cell>
          <cell r="G15">
            <v>0</v>
          </cell>
        </row>
        <row r="16">
          <cell r="B16" t="str">
            <v>EU070</v>
          </cell>
          <cell r="C16" t="str">
            <v>EURO FE-25</v>
          </cell>
          <cell r="D16">
            <v>17830846</v>
          </cell>
          <cell r="E16">
            <v>1456810430.6400001</v>
          </cell>
        </row>
        <row r="17">
          <cell r="B17" t="str">
            <v>EU081</v>
          </cell>
          <cell r="C17" t="str">
            <v>EURO FE-25 DEPOSIT</v>
          </cell>
          <cell r="F17">
            <v>17830846</v>
          </cell>
          <cell r="G17">
            <v>1456810430.6400001</v>
          </cell>
        </row>
        <row r="18">
          <cell r="B18" t="str">
            <v>EU105</v>
          </cell>
          <cell r="C18" t="str">
            <v>National Bank of Pakistan Euro</v>
          </cell>
          <cell r="D18">
            <v>51545.07</v>
          </cell>
          <cell r="E18">
            <v>4211319.8499999996</v>
          </cell>
        </row>
        <row r="19">
          <cell r="B19" t="str">
            <v>EU116</v>
          </cell>
          <cell r="C19" t="str">
            <v>NBP Frank furt EURO</v>
          </cell>
          <cell r="D19">
            <v>176673.04</v>
          </cell>
          <cell r="E19">
            <v>14434487.710000001</v>
          </cell>
        </row>
        <row r="20">
          <cell r="B20" t="str">
            <v>EU138</v>
          </cell>
          <cell r="C20" t="str">
            <v>EURO FE-12</v>
          </cell>
          <cell r="D20">
            <v>12348</v>
          </cell>
          <cell r="E20">
            <v>1008852.59</v>
          </cell>
        </row>
        <row r="21">
          <cell r="B21" t="str">
            <v>EU149</v>
          </cell>
          <cell r="C21" t="str">
            <v>EURO DEPOSIT FE-12</v>
          </cell>
          <cell r="F21">
            <v>12348</v>
          </cell>
          <cell r="G21">
            <v>1008852.59</v>
          </cell>
        </row>
        <row r="22">
          <cell r="B22" t="str">
            <v>EU150</v>
          </cell>
          <cell r="C22" t="str">
            <v>COMERZE BANK FRANKFURT EURO</v>
          </cell>
          <cell r="D22">
            <v>775124.72</v>
          </cell>
          <cell r="E22">
            <v>63329007.340000004</v>
          </cell>
        </row>
        <row r="23">
          <cell r="B23" t="str">
            <v>EU161</v>
          </cell>
          <cell r="C23" t="str">
            <v>CASH ON HAND EURO ASSETS</v>
          </cell>
          <cell r="D23">
            <v>1532287</v>
          </cell>
          <cell r="E23">
            <v>125190452.79000001</v>
          </cell>
        </row>
        <row r="24">
          <cell r="B24" t="str">
            <v>EU172</v>
          </cell>
          <cell r="C24" t="str">
            <v>CASH DEPOSITS EURO LIABILITY</v>
          </cell>
          <cell r="F24">
            <v>1532287</v>
          </cell>
          <cell r="G24">
            <v>125190452.79000001</v>
          </cell>
        </row>
        <row r="25">
          <cell r="B25" t="str">
            <v>EU218</v>
          </cell>
          <cell r="C25" t="str">
            <v>Trade related financing under FE 25</v>
          </cell>
          <cell r="D25">
            <v>209448.31</v>
          </cell>
          <cell r="E25">
            <v>17112282.989999998</v>
          </cell>
        </row>
        <row r="26">
          <cell r="B26" t="str">
            <v>EU229</v>
          </cell>
          <cell r="C26" t="str">
            <v>BORROWING FROM BANKS EUR</v>
          </cell>
          <cell r="D26">
            <v>0</v>
          </cell>
          <cell r="E26">
            <v>0</v>
          </cell>
        </row>
        <row r="27">
          <cell r="B27" t="str">
            <v>EU274</v>
          </cell>
          <cell r="C27" t="str">
            <v>American Exp.Bank Frankfurt</v>
          </cell>
          <cell r="D27">
            <v>80812.570000000007</v>
          </cell>
          <cell r="E27">
            <v>6602524.3499999996</v>
          </cell>
          <cell r="F27">
            <v>0</v>
          </cell>
          <cell r="G27">
            <v>0</v>
          </cell>
        </row>
        <row r="28">
          <cell r="B28" t="str">
            <v>HK019</v>
          </cell>
          <cell r="C28" t="str">
            <v>Hongkong &amp; Shanghai Banking Co</v>
          </cell>
          <cell r="D28">
            <v>343373.43</v>
          </cell>
          <cell r="E28">
            <v>2651495.29</v>
          </cell>
        </row>
        <row r="29">
          <cell r="B29" t="str">
            <v>IU018</v>
          </cell>
          <cell r="C29" t="str">
            <v>State Bank Of India, Overseas</v>
          </cell>
          <cell r="D29">
            <v>7786.22</v>
          </cell>
          <cell r="E29">
            <v>470054.1</v>
          </cell>
        </row>
        <row r="30">
          <cell r="B30" t="str">
            <v>IU030</v>
          </cell>
          <cell r="C30" t="str">
            <v>Standard Chartered Bank Bombay</v>
          </cell>
          <cell r="D30">
            <v>1104536.67</v>
          </cell>
          <cell r="E30">
            <v>66680878.770000003</v>
          </cell>
          <cell r="F30">
            <v>0</v>
          </cell>
          <cell r="G30">
            <v>0</v>
          </cell>
        </row>
        <row r="31">
          <cell r="B31" t="str">
            <v>JY050</v>
          </cell>
          <cell r="C31" t="str">
            <v>National Bank of Pakista Tokyo</v>
          </cell>
          <cell r="D31">
            <v>34952449</v>
          </cell>
          <cell r="E31">
            <v>17126700.010000002</v>
          </cell>
          <cell r="F31">
            <v>0</v>
          </cell>
          <cell r="G31">
            <v>0</v>
          </cell>
        </row>
        <row r="32">
          <cell r="B32" t="str">
            <v>JY107</v>
          </cell>
          <cell r="C32" t="str">
            <v>Trade related financing under FE 25</v>
          </cell>
          <cell r="D32">
            <v>0</v>
          </cell>
          <cell r="E32">
            <v>0</v>
          </cell>
          <cell r="F32">
            <v>0</v>
          </cell>
        </row>
        <row r="33">
          <cell r="B33" t="str">
            <v>JY118</v>
          </cell>
          <cell r="C33" t="str">
            <v>CASH IN HAND JPY</v>
          </cell>
          <cell r="D33">
            <v>0</v>
          </cell>
          <cell r="E33">
            <v>0</v>
          </cell>
          <cell r="F33">
            <v>0</v>
          </cell>
          <cell r="G33">
            <v>0</v>
          </cell>
        </row>
        <row r="34">
          <cell r="B34" t="str">
            <v>JY129</v>
          </cell>
          <cell r="C34" t="str">
            <v>CASH DEPOSIT JPY</v>
          </cell>
          <cell r="F34">
            <v>0</v>
          </cell>
          <cell r="G34">
            <v>0</v>
          </cell>
        </row>
        <row r="35">
          <cell r="B35" t="str">
            <v>JY130</v>
          </cell>
          <cell r="C35" t="str">
            <v>FE-25 JPY</v>
          </cell>
          <cell r="D35">
            <v>14539713</v>
          </cell>
          <cell r="E35">
            <v>7124459.3700000001</v>
          </cell>
        </row>
        <row r="36">
          <cell r="B36" t="str">
            <v>JY141</v>
          </cell>
          <cell r="C36" t="str">
            <v>FE-25 DEPOSIT JPY</v>
          </cell>
          <cell r="F36">
            <v>14539713</v>
          </cell>
          <cell r="G36">
            <v>7124459.3700000001</v>
          </cell>
        </row>
        <row r="37">
          <cell r="B37" t="str">
            <v>JY152</v>
          </cell>
          <cell r="C37" t="str">
            <v>American Exp.Bank Tokyo</v>
          </cell>
          <cell r="D37">
            <v>145988493.43000001</v>
          </cell>
          <cell r="E37">
            <v>71534361.780000001</v>
          </cell>
          <cell r="F37">
            <v>0</v>
          </cell>
        </row>
        <row r="38">
          <cell r="B38" t="str">
            <v>KD019</v>
          </cell>
          <cell r="C38" t="str">
            <v>UBL DUBAI KWD</v>
          </cell>
          <cell r="F38">
            <v>218.95</v>
          </cell>
          <cell r="G38">
            <v>45871.97</v>
          </cell>
        </row>
        <row r="39">
          <cell r="B39" t="str">
            <v>NK020</v>
          </cell>
          <cell r="C39" t="str">
            <v>Den Norske Credit Bank, Oslo</v>
          </cell>
          <cell r="D39">
            <v>994112.34</v>
          </cell>
          <cell r="E39">
            <v>10190148.539999999</v>
          </cell>
        </row>
        <row r="40">
          <cell r="B40" t="str">
            <v>NZ017</v>
          </cell>
          <cell r="C40" t="str">
            <v>ANZ Banking Group Ltd.Auckland</v>
          </cell>
          <cell r="D40">
            <v>5851.63</v>
          </cell>
          <cell r="E40">
            <v>272471.78999999998</v>
          </cell>
          <cell r="F40">
            <v>0</v>
          </cell>
          <cell r="G40">
            <v>0</v>
          </cell>
        </row>
        <row r="41">
          <cell r="B41" t="str">
            <v>RU016</v>
          </cell>
          <cell r="C41" t="str">
            <v>Bank Sadert  Iran</v>
          </cell>
          <cell r="D41">
            <v>185870.5</v>
          </cell>
          <cell r="E41">
            <v>11221002.09</v>
          </cell>
        </row>
        <row r="42">
          <cell r="B42" t="str">
            <v>SD039</v>
          </cell>
          <cell r="C42" t="str">
            <v>Habib Bank Limited,Singapore</v>
          </cell>
          <cell r="D42">
            <v>54703.24</v>
          </cell>
          <cell r="E42">
            <v>2155706.9900000002</v>
          </cell>
          <cell r="F42">
            <v>0</v>
          </cell>
          <cell r="G42">
            <v>0</v>
          </cell>
        </row>
        <row r="43">
          <cell r="B43" t="str">
            <v>SF817</v>
          </cell>
          <cell r="C43" t="str">
            <v>United Bank A.G.Zurich, Zurich</v>
          </cell>
          <cell r="D43">
            <v>482323.46</v>
          </cell>
          <cell r="E43">
            <v>23817325.379999999</v>
          </cell>
          <cell r="F43">
            <v>0</v>
          </cell>
          <cell r="G43">
            <v>0</v>
          </cell>
        </row>
        <row r="44">
          <cell r="B44" t="str">
            <v>SF840</v>
          </cell>
          <cell r="C44" t="str">
            <v xml:space="preserve">Placement with Branches </v>
          </cell>
          <cell r="D44">
            <v>0</v>
          </cell>
          <cell r="E44">
            <v>0</v>
          </cell>
        </row>
        <row r="45">
          <cell r="B45" t="str">
            <v>SK519</v>
          </cell>
          <cell r="C45" t="str">
            <v>Sevenska Handels Banken Stock</v>
          </cell>
          <cell r="D45">
            <v>585322.18000000005</v>
          </cell>
          <cell r="E45">
            <v>5174833.3899999997</v>
          </cell>
        </row>
        <row r="46">
          <cell r="B46" t="str">
            <v>SR529</v>
          </cell>
          <cell r="C46" t="str">
            <v>Riyadh Bank Saudi Arabia</v>
          </cell>
          <cell r="D46">
            <v>261812.51</v>
          </cell>
          <cell r="E46">
            <v>4214212.7</v>
          </cell>
          <cell r="F46">
            <v>0</v>
          </cell>
          <cell r="G46">
            <v>0</v>
          </cell>
        </row>
        <row r="47">
          <cell r="B47" t="str">
            <v>SR530</v>
          </cell>
          <cell r="C47" t="str">
            <v>CASH IN HAND SAUDI ARABIA</v>
          </cell>
          <cell r="D47">
            <v>11471</v>
          </cell>
          <cell r="E47">
            <v>184640.66</v>
          </cell>
        </row>
        <row r="48">
          <cell r="B48" t="str">
            <v>SR541</v>
          </cell>
          <cell r="C48" t="str">
            <v>CASH DEPOSITS  SAUDI ARABIA</v>
          </cell>
          <cell r="F48">
            <v>11471</v>
          </cell>
          <cell r="G48">
            <v>184640.66</v>
          </cell>
        </row>
        <row r="49">
          <cell r="B49" t="str">
            <v>SU012</v>
          </cell>
          <cell r="C49" t="str">
            <v>Peoples Bank Colombo</v>
          </cell>
          <cell r="D49">
            <v>0</v>
          </cell>
          <cell r="E49">
            <v>0</v>
          </cell>
        </row>
        <row r="50">
          <cell r="B50" t="str">
            <v>SU023</v>
          </cell>
          <cell r="C50" t="str">
            <v>Muslim Commercial Bank, Colombo</v>
          </cell>
          <cell r="D50">
            <v>18934.560000000001</v>
          </cell>
          <cell r="E50">
            <v>1143079.3899999999</v>
          </cell>
        </row>
        <row r="51">
          <cell r="B51" t="str">
            <v>UK117</v>
          </cell>
          <cell r="C51" t="str">
            <v>UNBL LONDON FE-12</v>
          </cell>
          <cell r="D51">
            <v>557845</v>
          </cell>
          <cell r="E51">
            <v>67623644.439999998</v>
          </cell>
        </row>
        <row r="52">
          <cell r="B52" t="str">
            <v>UK128</v>
          </cell>
          <cell r="C52" t="str">
            <v>UNBL LONDON DEPOSIT FE-12</v>
          </cell>
          <cell r="F52">
            <v>557845</v>
          </cell>
          <cell r="G52">
            <v>67623644.439999998</v>
          </cell>
        </row>
        <row r="53">
          <cell r="B53" t="str">
            <v>UK811</v>
          </cell>
          <cell r="C53" t="str">
            <v>United National Bank Limited</v>
          </cell>
          <cell r="D53">
            <v>217634.1</v>
          </cell>
          <cell r="E53">
            <v>26382258.5</v>
          </cell>
          <cell r="F53">
            <v>0</v>
          </cell>
          <cell r="G53">
            <v>0</v>
          </cell>
        </row>
        <row r="54">
          <cell r="B54" t="str">
            <v>UK822</v>
          </cell>
          <cell r="C54" t="str">
            <v>CASH ON HAND GBP ASSETS</v>
          </cell>
          <cell r="D54">
            <v>932978</v>
          </cell>
          <cell r="E54">
            <v>113098392.09</v>
          </cell>
        </row>
        <row r="55">
          <cell r="B55" t="str">
            <v>UK833</v>
          </cell>
          <cell r="C55" t="str">
            <v>CASH DEPOSITS GBP LIABILITY</v>
          </cell>
          <cell r="E55">
            <v>0</v>
          </cell>
          <cell r="F55">
            <v>932978</v>
          </cell>
          <cell r="G55">
            <v>113098392.09</v>
          </cell>
        </row>
        <row r="56">
          <cell r="B56" t="str">
            <v>UK844</v>
          </cell>
          <cell r="C56" t="str">
            <v>UNBL LONDON FE-25</v>
          </cell>
          <cell r="D56">
            <v>23045827</v>
          </cell>
          <cell r="E56">
            <v>2793684286.4200001</v>
          </cell>
        </row>
        <row r="57">
          <cell r="B57" t="str">
            <v>UK855</v>
          </cell>
          <cell r="C57" t="str">
            <v>UNBL LONDON DEPOSIT FE-25</v>
          </cell>
          <cell r="F57">
            <v>23045827</v>
          </cell>
          <cell r="G57">
            <v>2793684286.4200001</v>
          </cell>
        </row>
        <row r="58">
          <cell r="B58" t="str">
            <v>UK866</v>
          </cell>
          <cell r="C58" t="str">
            <v xml:space="preserve">Place with Foreign Banks in GBP </v>
          </cell>
          <cell r="D58">
            <v>0</v>
          </cell>
          <cell r="E58">
            <v>0</v>
          </cell>
        </row>
        <row r="59">
          <cell r="B59" t="str">
            <v>UK946</v>
          </cell>
          <cell r="C59" t="str">
            <v>BOROWING FROM BANKS</v>
          </cell>
        </row>
        <row r="60">
          <cell r="B60" t="str">
            <v>US011</v>
          </cell>
          <cell r="C60" t="str">
            <v>American Exp.Co.NY</v>
          </cell>
          <cell r="D60">
            <v>20852.11</v>
          </cell>
          <cell r="E60">
            <v>1258841.8799999999</v>
          </cell>
          <cell r="F60">
            <v>0</v>
          </cell>
          <cell r="G60">
            <v>0</v>
          </cell>
        </row>
        <row r="61">
          <cell r="B61" t="str">
            <v>US022</v>
          </cell>
          <cell r="C61" t="str">
            <v>Deutsche Bank Trust Co.America</v>
          </cell>
          <cell r="D61">
            <v>18711610.949999999</v>
          </cell>
          <cell r="E61">
            <v>1129619953.05</v>
          </cell>
          <cell r="F61">
            <v>0</v>
          </cell>
          <cell r="G61">
            <v>0</v>
          </cell>
        </row>
        <row r="62">
          <cell r="B62" t="str">
            <v>US077</v>
          </cell>
          <cell r="C62" t="str">
            <v>Jpmorgan Chase Bank,New York</v>
          </cell>
          <cell r="D62">
            <v>0</v>
          </cell>
          <cell r="E62">
            <v>0</v>
          </cell>
          <cell r="F62">
            <v>509169.91</v>
          </cell>
          <cell r="G62">
            <v>30738587.469999999</v>
          </cell>
        </row>
        <row r="63">
          <cell r="B63" t="str">
            <v>US135</v>
          </cell>
          <cell r="C63" t="str">
            <v>CASH ON HAND USD ASSETS</v>
          </cell>
          <cell r="D63">
            <v>3336692</v>
          </cell>
          <cell r="E63">
            <v>201436096.03999999</v>
          </cell>
        </row>
        <row r="64">
          <cell r="B64" t="str">
            <v>US146</v>
          </cell>
          <cell r="C64" t="str">
            <v>CASH DEPOSITS USD LIABILITY</v>
          </cell>
          <cell r="F64">
            <v>3336692</v>
          </cell>
          <cell r="G64">
            <v>201436096.03999999</v>
          </cell>
        </row>
        <row r="65">
          <cell r="B65" t="str">
            <v>US168</v>
          </cell>
          <cell r="C65" t="str">
            <v>ACU VOSTRO DEPOSIT A/C'S</v>
          </cell>
          <cell r="D65">
            <v>0</v>
          </cell>
          <cell r="E65">
            <v>0</v>
          </cell>
          <cell r="F65">
            <v>2142062</v>
          </cell>
          <cell r="G65">
            <v>129316282.94</v>
          </cell>
        </row>
        <row r="66">
          <cell r="B66" t="str">
            <v>US180</v>
          </cell>
          <cell r="C66" t="str">
            <v>UBL NEW YORK ACU</v>
          </cell>
          <cell r="D66">
            <v>2142062</v>
          </cell>
          <cell r="E66">
            <v>129316282.94</v>
          </cell>
          <cell r="F66">
            <v>0</v>
          </cell>
          <cell r="G66">
            <v>0</v>
          </cell>
        </row>
        <row r="67">
          <cell r="B67" t="str">
            <v>US362</v>
          </cell>
          <cell r="C67" t="str">
            <v>EPZ Branch</v>
          </cell>
          <cell r="D67">
            <v>14550000</v>
          </cell>
          <cell r="E67">
            <v>878383500</v>
          </cell>
        </row>
        <row r="68">
          <cell r="B68" t="str">
            <v>US817</v>
          </cell>
          <cell r="C68" t="str">
            <v>UBL New York</v>
          </cell>
          <cell r="D68">
            <v>0</v>
          </cell>
          <cell r="E68">
            <v>0</v>
          </cell>
          <cell r="F68">
            <v>183474.93</v>
          </cell>
          <cell r="G68">
            <v>11076381.52</v>
          </cell>
        </row>
        <row r="69">
          <cell r="B69" t="str">
            <v>US840</v>
          </cell>
          <cell r="C69" t="str">
            <v>UBL New York,   F.E.25</v>
          </cell>
          <cell r="D69">
            <v>211161309</v>
          </cell>
          <cell r="E69">
            <v>12747808224.33</v>
          </cell>
        </row>
        <row r="70">
          <cell r="B70" t="str">
            <v>US862</v>
          </cell>
          <cell r="C70" t="str">
            <v>Placement with Branches US$</v>
          </cell>
          <cell r="D70">
            <v>125000000</v>
          </cell>
          <cell r="E70">
            <v>7546250000</v>
          </cell>
        </row>
        <row r="71">
          <cell r="B71" t="str">
            <v>US873</v>
          </cell>
          <cell r="C71" t="str">
            <v xml:space="preserve">BORROWING FROM OTHER BANKS </v>
          </cell>
          <cell r="D71">
            <v>0</v>
          </cell>
          <cell r="E71">
            <v>0</v>
          </cell>
          <cell r="F71">
            <v>10000000</v>
          </cell>
          <cell r="G71">
            <v>603700000</v>
          </cell>
        </row>
        <row r="72">
          <cell r="B72" t="str">
            <v>US884</v>
          </cell>
          <cell r="C72" t="str">
            <v>UBL F.E.25  Deposit.</v>
          </cell>
          <cell r="F72">
            <v>211161309</v>
          </cell>
          <cell r="G72">
            <v>12747808224.33</v>
          </cell>
        </row>
        <row r="73">
          <cell r="B73" t="str">
            <v>US895</v>
          </cell>
          <cell r="C73" t="str">
            <v>UBL NEW YORK FE-12</v>
          </cell>
          <cell r="D73">
            <v>4933781</v>
          </cell>
          <cell r="E73">
            <v>297852358.97000003</v>
          </cell>
        </row>
        <row r="74">
          <cell r="B74" t="str">
            <v>US908</v>
          </cell>
          <cell r="C74" t="str">
            <v>UBL NEW YORK DEPOSIT FE-13</v>
          </cell>
          <cell r="F74">
            <v>4933781</v>
          </cell>
          <cell r="G74">
            <v>297852358.97000003</v>
          </cell>
        </row>
        <row r="75">
          <cell r="B75" t="str">
            <v>US920</v>
          </cell>
          <cell r="C75" t="str">
            <v>Balance with SBP 5% CR - FE25</v>
          </cell>
          <cell r="D75">
            <v>12991000</v>
          </cell>
          <cell r="E75">
            <v>784266670</v>
          </cell>
        </row>
        <row r="76">
          <cell r="B76" t="str">
            <v>US931</v>
          </cell>
          <cell r="C76" t="str">
            <v>Balance with SBP 15% SP CR - FE25</v>
          </cell>
          <cell r="D76">
            <v>38873000</v>
          </cell>
          <cell r="E76">
            <v>2346763010</v>
          </cell>
        </row>
        <row r="77">
          <cell r="B77" t="str">
            <v>US942</v>
          </cell>
          <cell r="C77" t="str">
            <v>Trade related financing under FE 25</v>
          </cell>
          <cell r="D77">
            <v>166918964.13</v>
          </cell>
          <cell r="E77">
            <v>10076897864.530001</v>
          </cell>
        </row>
        <row r="78">
          <cell r="B78" t="str">
            <v>US953</v>
          </cell>
          <cell r="C78" t="str">
            <v>LOCAL USD INSTRUMENTS COLLE</v>
          </cell>
          <cell r="D78">
            <v>167037.81</v>
          </cell>
          <cell r="E78">
            <v>10084072.59</v>
          </cell>
        </row>
        <row r="79">
          <cell r="B79" t="str">
            <v>US964</v>
          </cell>
          <cell r="C79" t="str">
            <v>UBL Newyork VISA Card Internat</v>
          </cell>
          <cell r="D79">
            <v>279532.43</v>
          </cell>
          <cell r="E79">
            <v>16875372.800000001</v>
          </cell>
        </row>
        <row r="80">
          <cell r="B80" t="str">
            <v>US975</v>
          </cell>
          <cell r="C80" t="str">
            <v>UBL Newyork Master Card Internat</v>
          </cell>
        </row>
        <row r="81">
          <cell r="B81" t="str">
            <v>US986</v>
          </cell>
          <cell r="C81" t="str">
            <v>BROWING FROM BANKS USD</v>
          </cell>
          <cell r="F81">
            <v>0</v>
          </cell>
          <cell r="G81">
            <v>0</v>
          </cell>
        </row>
      </sheetData>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9.7-9.8"/>
      <sheetName val="Liabiliteis"/>
      <sheetName val="AnnexureA"/>
      <sheetName val="Assets"/>
      <sheetName val="SBP-Staggering"/>
      <sheetName val="Balancesheet"/>
      <sheetName val="P&amp;L"/>
      <sheetName val="Notes7-8"/>
      <sheetName val="Notes 9-10"/>
      <sheetName val="Notes7-8 (2)"/>
      <sheetName val="Notes 9-10 (2)"/>
      <sheetName val="Investment"/>
      <sheetName val="Sheet2"/>
      <sheetName val="Notes 1-6"/>
      <sheetName val="BS"/>
      <sheetName val="Other Assets Notes"/>
      <sheetName val="Notes10.1"/>
      <sheetName val="Sheet5"/>
      <sheetName val="notes 5-6000"/>
      <sheetName val="Stat-Equity"/>
      <sheetName val="A"/>
      <sheetName val="Note6-8.2"/>
      <sheetName val="Note_9_7-9_8"/>
      <sheetName val="Notes_9-10"/>
      <sheetName val="Notes7-8_(2)"/>
      <sheetName val="Notes_9-10_(2)"/>
      <sheetName val="Notes_1-6"/>
      <sheetName val="Other_Assets_Notes"/>
      <sheetName val="Notes10_1"/>
      <sheetName val="notes_5-6000"/>
      <sheetName val="Note6-8_2"/>
    </sheetNames>
    <sheetDataSet>
      <sheetData sheetId="0">
        <row r="604">
          <cell r="Q604">
            <v>261393</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row r="604">
          <cell r="Q604">
            <v>261393</v>
          </cell>
        </row>
        <row r="605">
          <cell r="Q605">
            <v>655246</v>
          </cell>
        </row>
        <row r="606">
          <cell r="Q606">
            <v>432000</v>
          </cell>
        </row>
        <row r="607">
          <cell r="Q607">
            <v>2412885</v>
          </cell>
        </row>
        <row r="608">
          <cell r="Q608">
            <v>4603679</v>
          </cell>
        </row>
        <row r="609">
          <cell r="Q609">
            <v>190777</v>
          </cell>
        </row>
        <row r="610">
          <cell r="Q610">
            <v>1447095</v>
          </cell>
        </row>
        <row r="611">
          <cell r="Q611">
            <v>10003075</v>
          </cell>
        </row>
        <row r="615">
          <cell r="Q615">
            <v>5451937</v>
          </cell>
        </row>
        <row r="616">
          <cell r="Q616">
            <v>4011652</v>
          </cell>
        </row>
        <row r="617">
          <cell r="Q617">
            <v>51183</v>
          </cell>
        </row>
        <row r="618">
          <cell r="Q618">
            <v>232240</v>
          </cell>
        </row>
        <row r="619">
          <cell r="Q619">
            <v>14118</v>
          </cell>
        </row>
        <row r="621">
          <cell r="Q621">
            <v>9761130</v>
          </cell>
        </row>
        <row r="623">
          <cell r="Q623">
            <v>241945</v>
          </cell>
        </row>
        <row r="627">
          <cell r="Q627">
            <v>1166667</v>
          </cell>
        </row>
        <row r="628">
          <cell r="Q628">
            <v>74262</v>
          </cell>
        </row>
        <row r="629">
          <cell r="Q629">
            <v>-998702</v>
          </cell>
        </row>
        <row r="630">
          <cell r="Q630">
            <v>-282</v>
          </cell>
        </row>
        <row r="631">
          <cell r="Q631">
            <v>241945</v>
          </cell>
        </row>
        <row r="634">
          <cell r="Q634">
            <v>1665541</v>
          </cell>
        </row>
        <row r="636">
          <cell r="Q636">
            <v>813488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 val="Disclosure"/>
      <sheetName val="BS_final"/>
      <sheetName val="BS_DEC02"/>
      <sheetName val="PL_DEC02"/>
      <sheetName val="notes_DEC02"/>
      <sheetName val="pl_NOTES"/>
      <sheetName val="BS_final1"/>
      <sheetName val="BS_DEC021"/>
      <sheetName val="PL_DEC021"/>
      <sheetName val="notes_DEC021"/>
      <sheetName val="pl_NOTES1"/>
      <sheetName val="statacc"/>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
      <sheetName val="BAHRAIN"/>
      <sheetName val="PAKISTAN"/>
      <sheetName val="DOHA QATAR "/>
      <sheetName val="UAE"/>
      <sheetName val="TOTAL CURR WISE "/>
      <sheetName val="OVERSEAS BRANCHES "/>
      <sheetName val="USD"/>
    </sheetNames>
    <sheetDataSet>
      <sheetData sheetId="0" refreshError="1">
        <row r="4">
          <cell r="B4" t="str">
            <v>AED</v>
          </cell>
          <cell r="C4">
            <v>16.5839</v>
          </cell>
        </row>
        <row r="5">
          <cell r="B5" t="str">
            <v>AUD</v>
          </cell>
          <cell r="C5">
            <v>48.048900000000003</v>
          </cell>
        </row>
        <row r="6">
          <cell r="B6" t="str">
            <v>BDT</v>
          </cell>
          <cell r="C6">
            <v>0.88180000000000003</v>
          </cell>
        </row>
        <row r="7">
          <cell r="B7" t="str">
            <v>BHD</v>
          </cell>
          <cell r="C7">
            <v>161.56280000000001</v>
          </cell>
        </row>
        <row r="8">
          <cell r="B8" t="str">
            <v>CAD</v>
          </cell>
          <cell r="C8">
            <v>52.254100000000001</v>
          </cell>
        </row>
        <row r="9">
          <cell r="B9" t="str">
            <v>CHF</v>
          </cell>
          <cell r="C9">
            <v>49.985599999999998</v>
          </cell>
        </row>
        <row r="10">
          <cell r="B10" t="str">
            <v>CNY</v>
          </cell>
          <cell r="C10">
            <v>7.8014999999999999</v>
          </cell>
        </row>
        <row r="11">
          <cell r="B11" t="str">
            <v>DKK</v>
          </cell>
          <cell r="C11">
            <v>10.7821</v>
          </cell>
        </row>
        <row r="12">
          <cell r="B12" t="str">
            <v>DZD</v>
          </cell>
          <cell r="C12">
            <v>0.85670000000000002</v>
          </cell>
        </row>
        <row r="13">
          <cell r="B13" t="str">
            <v>EUR</v>
          </cell>
          <cell r="C13">
            <v>80.413399999999996</v>
          </cell>
        </row>
        <row r="14">
          <cell r="B14" t="str">
            <v>GBP</v>
          </cell>
          <cell r="C14">
            <v>119.3501</v>
          </cell>
        </row>
        <row r="15">
          <cell r="B15" t="str">
            <v>HKD</v>
          </cell>
          <cell r="C15">
            <v>7.8311000000000002</v>
          </cell>
        </row>
        <row r="16">
          <cell r="B16" t="str">
            <v>INR</v>
          </cell>
          <cell r="C16">
            <v>1.3807</v>
          </cell>
        </row>
        <row r="17">
          <cell r="B17" t="str">
            <v>JPY</v>
          </cell>
          <cell r="C17">
            <v>0.51180000000000003</v>
          </cell>
        </row>
        <row r="18">
          <cell r="B18" t="str">
            <v>KWD</v>
          </cell>
          <cell r="C18">
            <v>210.65190000000001</v>
          </cell>
        </row>
        <row r="19">
          <cell r="B19" t="str">
            <v>LKR</v>
          </cell>
          <cell r="C19">
            <v>0.56689999999999996</v>
          </cell>
        </row>
        <row r="20">
          <cell r="B20" t="str">
            <v>MYR</v>
          </cell>
          <cell r="C20">
            <v>17.254999999999999</v>
          </cell>
        </row>
        <row r="21">
          <cell r="B21" t="str">
            <v>NOK</v>
          </cell>
          <cell r="C21">
            <v>9.7683</v>
          </cell>
        </row>
        <row r="22">
          <cell r="B22" t="str">
            <v>NZD</v>
          </cell>
          <cell r="C22">
            <v>42.905000000000001</v>
          </cell>
        </row>
        <row r="23">
          <cell r="B23" t="str">
            <v>OMR</v>
          </cell>
          <cell r="C23">
            <v>158.22</v>
          </cell>
        </row>
        <row r="24">
          <cell r="B24" t="str">
            <v>PKR</v>
          </cell>
          <cell r="C24">
            <v>1</v>
          </cell>
        </row>
        <row r="25">
          <cell r="B25" t="str">
            <v>QAR</v>
          </cell>
          <cell r="C25">
            <v>16.730799999999999</v>
          </cell>
        </row>
        <row r="26">
          <cell r="B26" t="str">
            <v>SAR</v>
          </cell>
          <cell r="C26">
            <v>16.241199999999999</v>
          </cell>
        </row>
        <row r="27">
          <cell r="B27" t="str">
            <v>SEK</v>
          </cell>
          <cell r="C27">
            <v>8.8939000000000004</v>
          </cell>
        </row>
        <row r="28">
          <cell r="B28" t="str">
            <v>SGD</v>
          </cell>
          <cell r="C28">
            <v>39.723500000000001</v>
          </cell>
        </row>
        <row r="29">
          <cell r="B29" t="str">
            <v>USD</v>
          </cell>
          <cell r="C29">
            <v>60.91</v>
          </cell>
        </row>
        <row r="30">
          <cell r="B30" t="str">
            <v>ZWD</v>
          </cell>
          <cell r="C30">
            <v>0.24360000000000001</v>
          </cell>
        </row>
        <row r="31">
          <cell r="B31" t="str">
            <v>THB</v>
          </cell>
          <cell r="C31">
            <v>1.7181999999999999</v>
          </cell>
        </row>
      </sheetData>
      <sheetData sheetId="1" refreshError="1">
        <row r="14">
          <cell r="A14" t="str">
            <v>AED</v>
          </cell>
          <cell r="B14">
            <v>137</v>
          </cell>
          <cell r="C14" t="str">
            <v>-</v>
          </cell>
          <cell r="D14">
            <v>137</v>
          </cell>
          <cell r="E14">
            <v>37.299210454669208</v>
          </cell>
          <cell r="F14">
            <v>0.5</v>
          </cell>
        </row>
        <row r="15">
          <cell r="A15" t="str">
            <v>BHD</v>
          </cell>
          <cell r="B15">
            <v>1427</v>
          </cell>
          <cell r="C15" t="str">
            <v>-</v>
          </cell>
          <cell r="D15">
            <v>1427</v>
          </cell>
          <cell r="E15">
            <v>3785.1458885941643</v>
          </cell>
        </row>
        <row r="16">
          <cell r="A16" t="str">
            <v>CHF</v>
          </cell>
          <cell r="B16">
            <v>2</v>
          </cell>
          <cell r="C16" t="str">
            <v>-</v>
          </cell>
          <cell r="D16">
            <v>2</v>
          </cell>
          <cell r="E16">
            <v>1.64866870002473</v>
          </cell>
        </row>
        <row r="17">
          <cell r="A17" t="str">
            <v>EUR</v>
          </cell>
          <cell r="B17">
            <v>4</v>
          </cell>
          <cell r="C17" t="str">
            <v>-</v>
          </cell>
          <cell r="D17">
            <v>4</v>
          </cell>
          <cell r="E17">
            <v>5.32</v>
          </cell>
          <cell r="F17">
            <v>0.15</v>
          </cell>
        </row>
        <row r="18">
          <cell r="A18" t="str">
            <v>GBP</v>
          </cell>
          <cell r="B18">
            <v>10</v>
          </cell>
          <cell r="C18" t="str">
            <v>-</v>
          </cell>
          <cell r="D18">
            <v>10</v>
          </cell>
          <cell r="E18">
            <v>19.713999999999999</v>
          </cell>
          <cell r="F18">
            <v>0.15</v>
          </cell>
        </row>
        <row r="19">
          <cell r="A19" t="str">
            <v>JPY</v>
          </cell>
          <cell r="B19">
            <v>2740</v>
          </cell>
          <cell r="C19" t="str">
            <v>-</v>
          </cell>
          <cell r="D19">
            <v>2740</v>
          </cell>
          <cell r="E19">
            <v>23.224275300898455</v>
          </cell>
          <cell r="F19">
            <v>0.1</v>
          </cell>
        </row>
        <row r="20">
          <cell r="A20" t="str">
            <v>PKR</v>
          </cell>
          <cell r="B20">
            <v>29452</v>
          </cell>
          <cell r="D20">
            <v>29452</v>
          </cell>
          <cell r="E20">
            <v>483.37436402429017</v>
          </cell>
          <cell r="F20">
            <v>0.5</v>
          </cell>
        </row>
        <row r="21">
          <cell r="A21" t="str">
            <v>QAR</v>
          </cell>
          <cell r="B21">
            <v>1</v>
          </cell>
          <cell r="C21" t="str">
            <v>-</v>
          </cell>
          <cell r="D21">
            <v>1</v>
          </cell>
          <cell r="E21">
            <v>0.27461211039406835</v>
          </cell>
        </row>
        <row r="22">
          <cell r="A22" t="str">
            <v>SAR</v>
          </cell>
          <cell r="B22">
            <v>3</v>
          </cell>
          <cell r="C22" t="str">
            <v>-</v>
          </cell>
          <cell r="D22">
            <v>3</v>
          </cell>
          <cell r="E22">
            <v>0.8</v>
          </cell>
          <cell r="F22">
            <v>0.2</v>
          </cell>
        </row>
        <row r="23">
          <cell r="A23" t="str">
            <v>USD</v>
          </cell>
          <cell r="B23">
            <v>-3209</v>
          </cell>
          <cell r="D23">
            <v>-3209</v>
          </cell>
          <cell r="E23">
            <v>-3209</v>
          </cell>
          <cell r="F23">
            <v>10</v>
          </cell>
        </row>
      </sheetData>
      <sheetData sheetId="2" refreshError="1">
        <row r="9">
          <cell r="B9" t="str">
            <v>AED</v>
          </cell>
          <cell r="D9">
            <v>1120068.1200000001</v>
          </cell>
          <cell r="E9">
            <v>-176750</v>
          </cell>
          <cell r="F9">
            <v>943318.12</v>
          </cell>
          <cell r="H9">
            <v>16.5839</v>
          </cell>
          <cell r="J9">
            <v>16.5839</v>
          </cell>
          <cell r="K9">
            <v>256.83620703116071</v>
          </cell>
          <cell r="L9">
            <v>15643.893370268001</v>
          </cell>
        </row>
        <row r="10">
          <cell r="B10" t="str">
            <v>AUD</v>
          </cell>
          <cell r="D10">
            <v>68905.03</v>
          </cell>
          <cell r="E10">
            <v>0</v>
          </cell>
          <cell r="F10">
            <v>68905.03</v>
          </cell>
          <cell r="H10">
            <v>48.048900000000003</v>
          </cell>
          <cell r="J10">
            <v>48.048900000000003</v>
          </cell>
          <cell r="K10">
            <v>54.355785519077337</v>
          </cell>
          <cell r="L10">
            <v>3310.8108959670003</v>
          </cell>
        </row>
        <row r="11">
          <cell r="B11" t="str">
            <v>CAD</v>
          </cell>
          <cell r="D11">
            <v>602246.19999999995</v>
          </cell>
          <cell r="E11">
            <v>35000</v>
          </cell>
          <cell r="F11">
            <v>637246.19999999995</v>
          </cell>
          <cell r="H11">
            <v>52.254100000000001</v>
          </cell>
          <cell r="J11">
            <v>52.254100000000001</v>
          </cell>
          <cell r="K11">
            <v>546.68735280610736</v>
          </cell>
          <cell r="L11">
            <v>33298.726659419997</v>
          </cell>
        </row>
        <row r="12">
          <cell r="B12" t="str">
            <v>CHF</v>
          </cell>
          <cell r="D12">
            <v>78401.009999999995</v>
          </cell>
          <cell r="E12">
            <v>43079.01</v>
          </cell>
          <cell r="F12">
            <v>121480.02</v>
          </cell>
          <cell r="H12">
            <v>49.985599999999998</v>
          </cell>
          <cell r="J12">
            <v>49.985599999999998</v>
          </cell>
          <cell r="K12">
            <v>99.692196481891315</v>
          </cell>
          <cell r="L12">
            <v>6072.2516877119997</v>
          </cell>
        </row>
        <row r="13">
          <cell r="B13" t="str">
            <v>DKK</v>
          </cell>
          <cell r="D13">
            <v>722909.35</v>
          </cell>
          <cell r="E13">
            <v>0</v>
          </cell>
          <cell r="F13">
            <v>722909.35</v>
          </cell>
          <cell r="H13">
            <v>10.7821</v>
          </cell>
          <cell r="J13">
            <v>10.7821</v>
          </cell>
          <cell r="K13">
            <v>127.96717948834346</v>
          </cell>
          <cell r="L13">
            <v>7794.4809026349994</v>
          </cell>
        </row>
        <row r="14">
          <cell r="B14" t="str">
            <v>EUR</v>
          </cell>
          <cell r="D14">
            <v>-14295809.159999998</v>
          </cell>
          <cell r="E14">
            <v>13788844.83</v>
          </cell>
          <cell r="F14">
            <v>-506964.32999999868</v>
          </cell>
          <cell r="H14">
            <v>80.413399999999996</v>
          </cell>
          <cell r="J14">
            <v>80.413399999999996</v>
          </cell>
          <cell r="K14">
            <v>-669.29445828307166</v>
          </cell>
          <cell r="L14">
            <v>-40766.725454021893</v>
          </cell>
        </row>
        <row r="15">
          <cell r="B15" t="str">
            <v>GBP</v>
          </cell>
          <cell r="D15">
            <v>-16851490.040000003</v>
          </cell>
          <cell r="E15">
            <v>17223004.890000001</v>
          </cell>
          <cell r="F15">
            <v>371514.84999999823</v>
          </cell>
          <cell r="H15">
            <v>119.3501</v>
          </cell>
          <cell r="J15">
            <v>119.3501</v>
          </cell>
          <cell r="K15">
            <v>727.96477588219989</v>
          </cell>
          <cell r="L15">
            <v>44340.33449898479</v>
          </cell>
        </row>
        <row r="16">
          <cell r="B16" t="str">
            <v>HKD</v>
          </cell>
          <cell r="D16">
            <v>144020.47</v>
          </cell>
          <cell r="E16">
            <v>0</v>
          </cell>
          <cell r="F16">
            <v>144020.47</v>
          </cell>
          <cell r="H16">
            <v>7.8311000000000002</v>
          </cell>
          <cell r="J16">
            <v>7.8311000000000002</v>
          </cell>
          <cell r="K16">
            <v>18.516478453735022</v>
          </cell>
          <cell r="L16">
            <v>1127.8387026170001</v>
          </cell>
        </row>
        <row r="17">
          <cell r="B17" t="str">
            <v>JPY</v>
          </cell>
          <cell r="D17">
            <v>433079801.19</v>
          </cell>
          <cell r="E17">
            <v>-555283492</v>
          </cell>
          <cell r="F17">
            <v>-122203690.81</v>
          </cell>
          <cell r="H17">
            <v>0.51180000000000003</v>
          </cell>
          <cell r="J17">
            <v>0.51180000000000003</v>
          </cell>
          <cell r="K17">
            <v>-1026.823985495945</v>
          </cell>
          <cell r="L17">
            <v>-62543.848956558002</v>
          </cell>
        </row>
        <row r="18">
          <cell r="B18" t="str">
            <v>KWD</v>
          </cell>
          <cell r="D18">
            <v>-218.95</v>
          </cell>
          <cell r="E18">
            <v>0</v>
          </cell>
          <cell r="F18">
            <v>-218.95</v>
          </cell>
          <cell r="H18">
            <v>210.65190000000001</v>
          </cell>
          <cell r="J18">
            <v>210.65190000000001</v>
          </cell>
          <cell r="K18">
            <v>-0.75721939755376799</v>
          </cell>
          <cell r="L18">
            <v>-46.122233505000004</v>
          </cell>
        </row>
        <row r="19">
          <cell r="B19" t="str">
            <v>NOK</v>
          </cell>
          <cell r="D19">
            <v>510438.45</v>
          </cell>
          <cell r="E19">
            <v>0</v>
          </cell>
          <cell r="F19">
            <v>510438.45</v>
          </cell>
          <cell r="H19">
            <v>9.7683</v>
          </cell>
          <cell r="J19">
            <v>9.7683</v>
          </cell>
          <cell r="K19">
            <v>81.860382714414726</v>
          </cell>
          <cell r="L19">
            <v>4986.1159111349998</v>
          </cell>
        </row>
        <row r="20">
          <cell r="B20" t="str">
            <v>NZD</v>
          </cell>
          <cell r="D20">
            <v>72339.350000000006</v>
          </cell>
          <cell r="E20">
            <v>0</v>
          </cell>
          <cell r="F20">
            <v>72339.350000000006</v>
          </cell>
          <cell r="H20">
            <v>42.905000000000001</v>
          </cell>
          <cell r="J20">
            <v>42.905000000000001</v>
          </cell>
          <cell r="K20">
            <v>50.955833389427035</v>
          </cell>
          <cell r="L20">
            <v>3103.7198117500002</v>
          </cell>
        </row>
        <row r="21">
          <cell r="B21" t="str">
            <v>SAR</v>
          </cell>
          <cell r="D21">
            <v>780298.23</v>
          </cell>
          <cell r="E21">
            <v>0</v>
          </cell>
          <cell r="F21">
            <v>780298.23</v>
          </cell>
          <cell r="H21">
            <v>16.241199999999999</v>
          </cell>
          <cell r="J21">
            <v>16.241199999999999</v>
          </cell>
          <cell r="K21">
            <v>208.06073900962076</v>
          </cell>
          <cell r="L21">
            <v>12672.979613075999</v>
          </cell>
        </row>
        <row r="22">
          <cell r="B22" t="str">
            <v>SEK</v>
          </cell>
          <cell r="D22">
            <v>274216.90999999997</v>
          </cell>
          <cell r="E22">
            <v>0</v>
          </cell>
          <cell r="F22">
            <v>274216.90999999997</v>
          </cell>
          <cell r="H22">
            <v>8.8939000000000004</v>
          </cell>
          <cell r="J22">
            <v>8.8939000000000004</v>
          </cell>
          <cell r="K22">
            <v>40.040350941536701</v>
          </cell>
          <cell r="L22">
            <v>2438.8577758490001</v>
          </cell>
        </row>
        <row r="23">
          <cell r="B23" t="str">
            <v>SGD</v>
          </cell>
          <cell r="D23">
            <v>142017.14000000001</v>
          </cell>
          <cell r="E23">
            <v>0</v>
          </cell>
          <cell r="F23">
            <v>142017.14000000001</v>
          </cell>
          <cell r="H23">
            <v>39.723500000000001</v>
          </cell>
          <cell r="J23">
            <v>39.723500000000001</v>
          </cell>
          <cell r="K23">
            <v>92.6189108650468</v>
          </cell>
          <cell r="L23">
            <v>5641.4178607900003</v>
          </cell>
        </row>
        <row r="24">
          <cell r="B24" t="str">
            <v>USD</v>
          </cell>
          <cell r="D24">
            <v>84564500.700000033</v>
          </cell>
          <cell r="E24">
            <v>-79545792.020000011</v>
          </cell>
          <cell r="F24">
            <v>5018708.6800000276</v>
          </cell>
          <cell r="H24">
            <v>60.91</v>
          </cell>
          <cell r="J24">
            <v>60.91</v>
          </cell>
          <cell r="K24">
            <v>5018.7086800000288</v>
          </cell>
          <cell r="L24">
            <v>305689.5456988017</v>
          </cell>
        </row>
      </sheetData>
      <sheetData sheetId="3" refreshError="1">
        <row r="14">
          <cell r="A14" t="str">
            <v>AED</v>
          </cell>
          <cell r="B14">
            <v>-65.855159999999998</v>
          </cell>
          <cell r="C14" t="str">
            <v>-</v>
          </cell>
          <cell r="D14">
            <v>-65.855159999999998</v>
          </cell>
          <cell r="E14">
            <v>0</v>
          </cell>
          <cell r="F14">
            <v>16.5839</v>
          </cell>
          <cell r="G14">
            <v>-17.930313379149567</v>
          </cell>
          <cell r="H14">
            <v>-65.27693761948025</v>
          </cell>
          <cell r="J14" t="str">
            <v>AED</v>
          </cell>
          <cell r="K14">
            <v>-65.855159999999998</v>
          </cell>
          <cell r="L14" t="str">
            <v>-</v>
          </cell>
          <cell r="M14">
            <v>-65.855159999999998</v>
          </cell>
          <cell r="N14">
            <v>-17.92952899537163</v>
          </cell>
          <cell r="O14">
            <v>300</v>
          </cell>
        </row>
        <row r="15">
          <cell r="A15" t="str">
            <v>AUD</v>
          </cell>
          <cell r="B15" t="str">
            <v>-</v>
          </cell>
          <cell r="C15" t="str">
            <v>-</v>
          </cell>
          <cell r="D15">
            <v>0</v>
          </cell>
          <cell r="E15">
            <v>0</v>
          </cell>
          <cell r="F15">
            <v>48.048900000000003</v>
          </cell>
          <cell r="G15">
            <v>0</v>
          </cell>
          <cell r="H15">
            <v>0</v>
          </cell>
          <cell r="J15" t="str">
            <v>AUD</v>
          </cell>
          <cell r="K15" t="str">
            <v>-</v>
          </cell>
          <cell r="L15" t="str">
            <v>-</v>
          </cell>
          <cell r="M15" t="str">
            <v>-</v>
          </cell>
        </row>
        <row r="16">
          <cell r="A16" t="str">
            <v>BHD</v>
          </cell>
          <cell r="B16">
            <v>2.055196</v>
          </cell>
          <cell r="C16" t="str">
            <v>-</v>
          </cell>
          <cell r="D16">
            <v>2.055196</v>
          </cell>
          <cell r="E16">
            <v>0</v>
          </cell>
          <cell r="F16">
            <v>161.56280000000001</v>
          </cell>
          <cell r="G16">
            <v>5.4513744920177318</v>
          </cell>
          <cell r="H16">
            <v>19.846224944939873</v>
          </cell>
          <cell r="J16" t="str">
            <v>BHD</v>
          </cell>
          <cell r="K16">
            <v>2.055196</v>
          </cell>
          <cell r="L16" t="str">
            <v>-</v>
          </cell>
          <cell r="M16">
            <v>2.055196</v>
          </cell>
          <cell r="N16">
            <v>5.4514482758620693</v>
          </cell>
          <cell r="O16">
            <v>20</v>
          </cell>
        </row>
        <row r="17">
          <cell r="A17" t="str">
            <v>CAD</v>
          </cell>
          <cell r="B17" t="str">
            <v>-</v>
          </cell>
          <cell r="C17" t="str">
            <v>-</v>
          </cell>
          <cell r="D17">
            <v>0</v>
          </cell>
          <cell r="E17">
            <v>0</v>
          </cell>
          <cell r="F17">
            <v>52.254100000000001</v>
          </cell>
          <cell r="G17">
            <v>0</v>
          </cell>
          <cell r="H17">
            <v>0</v>
          </cell>
          <cell r="J17" t="str">
            <v>CAD</v>
          </cell>
          <cell r="K17" t="str">
            <v>-</v>
          </cell>
          <cell r="L17" t="str">
            <v>-</v>
          </cell>
          <cell r="M17" t="str">
            <v>-</v>
          </cell>
        </row>
        <row r="18">
          <cell r="A18" t="str">
            <v>CHF</v>
          </cell>
          <cell r="B18" t="str">
            <v>-</v>
          </cell>
          <cell r="C18" t="str">
            <v>-</v>
          </cell>
          <cell r="D18">
            <v>0</v>
          </cell>
          <cell r="E18">
            <v>0</v>
          </cell>
          <cell r="F18">
            <v>49.985599999999998</v>
          </cell>
          <cell r="G18">
            <v>0</v>
          </cell>
          <cell r="H18">
            <v>0</v>
          </cell>
          <cell r="J18" t="str">
            <v>CHF</v>
          </cell>
          <cell r="K18" t="str">
            <v>-</v>
          </cell>
          <cell r="L18" t="str">
            <v>-</v>
          </cell>
          <cell r="M18" t="str">
            <v>-</v>
          </cell>
        </row>
        <row r="19">
          <cell r="A19" t="str">
            <v>DKK</v>
          </cell>
          <cell r="B19" t="str">
            <v>-</v>
          </cell>
          <cell r="C19" t="str">
            <v>-</v>
          </cell>
          <cell r="D19">
            <v>0</v>
          </cell>
          <cell r="E19">
            <v>0</v>
          </cell>
          <cell r="F19">
            <v>10.7821</v>
          </cell>
          <cell r="G19">
            <v>0</v>
          </cell>
          <cell r="H19">
            <v>0</v>
          </cell>
          <cell r="J19" t="str">
            <v>DKK</v>
          </cell>
          <cell r="K19" t="str">
            <v>-</v>
          </cell>
          <cell r="L19" t="str">
            <v>-</v>
          </cell>
          <cell r="M19" t="str">
            <v>-</v>
          </cell>
        </row>
        <row r="20">
          <cell r="A20" t="str">
            <v>EUR</v>
          </cell>
          <cell r="B20">
            <v>4.8192599999999945</v>
          </cell>
          <cell r="C20" t="str">
            <v>-</v>
          </cell>
          <cell r="D20">
            <v>4.8192599999999945</v>
          </cell>
          <cell r="E20">
            <v>0</v>
          </cell>
          <cell r="F20">
            <v>80.413399999999996</v>
          </cell>
          <cell r="G20">
            <v>6.3623884761779603</v>
          </cell>
          <cell r="H20">
            <v>23.162854261840412</v>
          </cell>
          <cell r="J20" t="str">
            <v>EUR</v>
          </cell>
          <cell r="K20">
            <v>4.8192599999999945</v>
          </cell>
          <cell r="L20" t="str">
            <v>-</v>
          </cell>
          <cell r="M20">
            <v>4.8192599999999945</v>
          </cell>
          <cell r="N20">
            <v>6.3228691199999929</v>
          </cell>
          <cell r="O20">
            <v>100</v>
          </cell>
        </row>
        <row r="21">
          <cell r="A21" t="str">
            <v>GBP</v>
          </cell>
          <cell r="B21">
            <v>6.9656499999999655</v>
          </cell>
          <cell r="C21" t="str">
            <v>-</v>
          </cell>
          <cell r="D21">
            <v>6.9656499999999655</v>
          </cell>
          <cell r="E21">
            <v>0</v>
          </cell>
          <cell r="F21">
            <v>119.3501</v>
          </cell>
          <cell r="G21">
            <v>13.648842949679787</v>
          </cell>
          <cell r="H21">
            <v>49.689854882312616</v>
          </cell>
          <cell r="J21" t="str">
            <v>GBP</v>
          </cell>
          <cell r="K21">
            <v>6.9656499999999655</v>
          </cell>
          <cell r="L21" t="str">
            <v>-</v>
          </cell>
          <cell r="M21">
            <v>6.9656499999999655</v>
          </cell>
          <cell r="N21">
            <v>13.635259874999933</v>
          </cell>
          <cell r="O21">
            <v>100</v>
          </cell>
        </row>
        <row r="22">
          <cell r="A22" t="str">
            <v>HKD</v>
          </cell>
          <cell r="B22" t="str">
            <v>-</v>
          </cell>
          <cell r="C22" t="str">
            <v>-</v>
          </cell>
          <cell r="D22">
            <v>0</v>
          </cell>
          <cell r="E22">
            <v>0</v>
          </cell>
          <cell r="F22">
            <v>7.8311000000000002</v>
          </cell>
          <cell r="G22">
            <v>0</v>
          </cell>
          <cell r="H22">
            <v>0</v>
          </cell>
          <cell r="J22" t="str">
            <v>HKD</v>
          </cell>
          <cell r="K22" t="str">
            <v>-</v>
          </cell>
          <cell r="L22" t="str">
            <v>-</v>
          </cell>
          <cell r="M22" t="str">
            <v>-</v>
          </cell>
        </row>
        <row r="23">
          <cell r="A23" t="str">
            <v>INR</v>
          </cell>
          <cell r="B23" t="str">
            <v>-</v>
          </cell>
          <cell r="C23" t="str">
            <v>-</v>
          </cell>
          <cell r="D23">
            <v>0</v>
          </cell>
          <cell r="E23">
            <v>0</v>
          </cell>
          <cell r="F23">
            <v>1.3807</v>
          </cell>
          <cell r="G23">
            <v>0</v>
          </cell>
          <cell r="H23">
            <v>0</v>
          </cell>
          <cell r="J23" t="str">
            <v>INR</v>
          </cell>
          <cell r="K23" t="str">
            <v>-</v>
          </cell>
          <cell r="L23" t="str">
            <v>-</v>
          </cell>
          <cell r="M23" t="str">
            <v>-</v>
          </cell>
        </row>
        <row r="24">
          <cell r="A24" t="str">
            <v>JPY</v>
          </cell>
          <cell r="B24">
            <v>563.12699999999995</v>
          </cell>
          <cell r="C24" t="str">
            <v>-</v>
          </cell>
          <cell r="D24">
            <v>563.12699999999995</v>
          </cell>
          <cell r="E24">
            <v>0</v>
          </cell>
          <cell r="F24">
            <v>0.51180000000000003</v>
          </cell>
          <cell r="G24">
            <v>4.7317090559842399</v>
          </cell>
          <cell r="H24">
            <v>17.226217431324265</v>
          </cell>
          <cell r="J24" t="str">
            <v>JPY</v>
          </cell>
          <cell r="K24">
            <v>563.12699999999995</v>
          </cell>
          <cell r="L24" t="str">
            <v>-</v>
          </cell>
          <cell r="M24">
            <v>563.12699999999995</v>
          </cell>
          <cell r="N24">
            <v>4.7413235665572113</v>
          </cell>
          <cell r="O24">
            <v>100</v>
          </cell>
        </row>
        <row r="25">
          <cell r="A25" t="str">
            <v>KWD</v>
          </cell>
          <cell r="B25">
            <v>1.1731210000000001</v>
          </cell>
          <cell r="C25" t="str">
            <v>-</v>
          </cell>
          <cell r="D25">
            <v>1.1731210000000001</v>
          </cell>
          <cell r="E25">
            <v>0</v>
          </cell>
          <cell r="F25">
            <v>210.65190000000001</v>
          </cell>
          <cell r="G25">
            <v>4.0571362268904947</v>
          </cell>
          <cell r="H25">
            <v>14.770373656962013</v>
          </cell>
          <cell r="J25" t="str">
            <v>KWD</v>
          </cell>
          <cell r="K25">
            <v>1.1731210000000001</v>
          </cell>
          <cell r="L25" t="str">
            <v>-</v>
          </cell>
          <cell r="M25">
            <v>1.1731210000000001</v>
          </cell>
          <cell r="N25">
            <v>4.0592422145328726</v>
          </cell>
          <cell r="O25">
            <v>25</v>
          </cell>
        </row>
        <row r="26">
          <cell r="A26" t="str">
            <v>NOK</v>
          </cell>
          <cell r="B26" t="str">
            <v>-</v>
          </cell>
          <cell r="C26" t="str">
            <v>-</v>
          </cell>
          <cell r="D26">
            <v>0</v>
          </cell>
          <cell r="E26">
            <v>0</v>
          </cell>
          <cell r="F26">
            <v>9.7683</v>
          </cell>
          <cell r="G26">
            <v>0</v>
          </cell>
          <cell r="H26">
            <v>0</v>
          </cell>
          <cell r="J26" t="str">
            <v>NOK</v>
          </cell>
          <cell r="K26" t="str">
            <v>-</v>
          </cell>
          <cell r="L26" t="str">
            <v>-</v>
          </cell>
          <cell r="M26" t="str">
            <v>-</v>
          </cell>
        </row>
        <row r="27">
          <cell r="A27" t="str">
            <v>NZD</v>
          </cell>
          <cell r="B27" t="str">
            <v>-</v>
          </cell>
          <cell r="C27" t="str">
            <v>-</v>
          </cell>
          <cell r="D27">
            <v>0</v>
          </cell>
          <cell r="E27">
            <v>0</v>
          </cell>
          <cell r="F27">
            <v>42.905000000000001</v>
          </cell>
          <cell r="G27">
            <v>0</v>
          </cell>
          <cell r="H27">
            <v>0</v>
          </cell>
          <cell r="J27" t="str">
            <v>NZD</v>
          </cell>
          <cell r="K27" t="str">
            <v>-</v>
          </cell>
          <cell r="L27" t="str">
            <v>-</v>
          </cell>
          <cell r="M27" t="str">
            <v>-</v>
          </cell>
        </row>
        <row r="28">
          <cell r="A28" t="str">
            <v>OMR</v>
          </cell>
          <cell r="B28" t="str">
            <v>-</v>
          </cell>
          <cell r="C28" t="str">
            <v>-</v>
          </cell>
          <cell r="D28">
            <v>0</v>
          </cell>
          <cell r="E28">
            <v>0</v>
          </cell>
          <cell r="F28">
            <v>158.22</v>
          </cell>
          <cell r="G28">
            <v>0</v>
          </cell>
          <cell r="H28">
            <v>0</v>
          </cell>
          <cell r="J28" t="str">
            <v>OMR</v>
          </cell>
          <cell r="K28" t="str">
            <v>-</v>
          </cell>
          <cell r="L28" t="str">
            <v>-</v>
          </cell>
          <cell r="M28" t="str">
            <v>-</v>
          </cell>
        </row>
        <row r="29">
          <cell r="A29" t="str">
            <v>PKR</v>
          </cell>
          <cell r="B29">
            <v>20432.57516</v>
          </cell>
          <cell r="C29" t="str">
            <v>-</v>
          </cell>
          <cell r="D29">
            <v>20432.57516</v>
          </cell>
          <cell r="E29">
            <v>0</v>
          </cell>
          <cell r="F29">
            <v>1</v>
          </cell>
          <cell r="G29">
            <v>335.45518240026269</v>
          </cell>
          <cell r="H29">
            <v>1221.2551198986303</v>
          </cell>
          <cell r="J29" t="str">
            <v>PKR</v>
          </cell>
          <cell r="K29">
            <v>20432.57516</v>
          </cell>
          <cell r="L29" t="str">
            <v>-</v>
          </cell>
          <cell r="M29">
            <v>20432.57516</v>
          </cell>
          <cell r="N29">
            <v>335.51026535303777</v>
          </cell>
          <cell r="O29">
            <v>1000</v>
          </cell>
        </row>
        <row r="30">
          <cell r="A30" t="str">
            <v>QAR</v>
          </cell>
          <cell r="B30">
            <v>-106838.444407635</v>
          </cell>
          <cell r="C30" t="str">
            <v>-</v>
          </cell>
          <cell r="D30">
            <v>-106838.444407635</v>
          </cell>
          <cell r="E30" t="str">
            <v>Converted as per approved limit of USD 30.0 mio.</v>
          </cell>
          <cell r="F30">
            <v>16.730799999999999</v>
          </cell>
          <cell r="G30">
            <v>-29346.456176247902</v>
          </cell>
          <cell r="H30">
            <v>-106838.444407635</v>
          </cell>
          <cell r="J30" t="str">
            <v>QAR</v>
          </cell>
          <cell r="K30">
            <v>-106838.444407635</v>
          </cell>
          <cell r="L30" t="str">
            <v>-</v>
          </cell>
          <cell r="M30">
            <v>-106838.444407635</v>
          </cell>
          <cell r="P30" t="str">
            <v>Converted as per approved limit of USD 30.0 mio.</v>
          </cell>
        </row>
        <row r="31">
          <cell r="A31" t="str">
            <v>SAR</v>
          </cell>
          <cell r="B31">
            <v>115.70393</v>
          </cell>
          <cell r="C31" t="str">
            <v>-</v>
          </cell>
          <cell r="D31">
            <v>115.70393</v>
          </cell>
          <cell r="E31">
            <v>0</v>
          </cell>
          <cell r="F31">
            <v>16.241199999999999</v>
          </cell>
          <cell r="G31">
            <v>30.851595270333281</v>
          </cell>
          <cell r="H31">
            <v>112.31804025605472</v>
          </cell>
          <cell r="J31" t="str">
            <v>SAR</v>
          </cell>
          <cell r="K31">
            <v>115.70393</v>
          </cell>
          <cell r="L31" t="str">
            <v>-</v>
          </cell>
          <cell r="M31">
            <v>115.70393</v>
          </cell>
          <cell r="N31">
            <v>30.854381333333333</v>
          </cell>
          <cell r="O31">
            <v>150</v>
          </cell>
        </row>
        <row r="32">
          <cell r="A32" t="str">
            <v>SEK</v>
          </cell>
          <cell r="B32" t="str">
            <v>-</v>
          </cell>
          <cell r="C32" t="str">
            <v>-</v>
          </cell>
          <cell r="D32">
            <v>0</v>
          </cell>
          <cell r="E32">
            <v>0</v>
          </cell>
          <cell r="F32">
            <v>8.8939000000000004</v>
          </cell>
          <cell r="G32">
            <v>0</v>
          </cell>
          <cell r="H32">
            <v>0</v>
          </cell>
          <cell r="J32" t="str">
            <v>SEK</v>
          </cell>
          <cell r="K32" t="str">
            <v>-</v>
          </cell>
          <cell r="L32" t="str">
            <v>-</v>
          </cell>
          <cell r="M32" t="str">
            <v>-</v>
          </cell>
        </row>
        <row r="33">
          <cell r="A33" t="str">
            <v>USD</v>
          </cell>
          <cell r="B33">
            <v>29339.130689999998</v>
          </cell>
          <cell r="C33" t="str">
            <v>-</v>
          </cell>
          <cell r="D33">
            <v>29339.130689999998</v>
          </cell>
          <cell r="E33">
            <v>0</v>
          </cell>
          <cell r="F33">
            <v>60.91</v>
          </cell>
          <cell r="G33">
            <v>29339.130689999998</v>
          </cell>
          <cell r="H33">
            <v>106811.7753082877</v>
          </cell>
          <cell r="J33" t="str">
            <v>USD</v>
          </cell>
          <cell r="K33">
            <v>29339.130689999998</v>
          </cell>
          <cell r="L33" t="str">
            <v>-</v>
          </cell>
          <cell r="M33">
            <v>29339.130689999998</v>
          </cell>
          <cell r="N33">
            <v>29339.130689999998</v>
          </cell>
          <cell r="O33">
            <v>30000</v>
          </cell>
        </row>
      </sheetData>
      <sheetData sheetId="4" refreshError="1">
        <row r="8">
          <cell r="A8" t="str">
            <v>AED</v>
          </cell>
          <cell r="B8">
            <v>-378047.61323000002</v>
          </cell>
          <cell r="C8">
            <v>377558</v>
          </cell>
          <cell r="D8">
            <v>-489.61323000001721</v>
          </cell>
          <cell r="F8">
            <v>-133.30063435883991</v>
          </cell>
        </row>
        <row r="9">
          <cell r="A9" t="str">
            <v>AUD</v>
          </cell>
          <cell r="B9">
            <v>4.9547700000000008</v>
          </cell>
          <cell r="D9">
            <v>4.9547700000000008</v>
          </cell>
          <cell r="F9">
            <v>3.9053498502586446</v>
          </cell>
          <cell r="G9">
            <v>100</v>
          </cell>
        </row>
        <row r="10">
          <cell r="A10" t="str">
            <v>BHD</v>
          </cell>
          <cell r="B10">
            <v>15.395584000000001</v>
          </cell>
          <cell r="D10">
            <v>15.395584000000001</v>
          </cell>
          <cell r="F10">
            <v>40.83492512932208</v>
          </cell>
          <cell r="G10">
            <v>2000</v>
          </cell>
        </row>
        <row r="11">
          <cell r="A11" t="str">
            <v>CAD</v>
          </cell>
          <cell r="B11">
            <v>-4.2024400000000002</v>
          </cell>
          <cell r="D11">
            <v>-4.2024400000000002</v>
          </cell>
          <cell r="F11">
            <v>-3.6209202286958875</v>
          </cell>
          <cell r="G11">
            <v>100</v>
          </cell>
        </row>
        <row r="12">
          <cell r="A12" t="str">
            <v>CHF</v>
          </cell>
          <cell r="B12">
            <v>15.77622</v>
          </cell>
          <cell r="D12">
            <v>15.77622</v>
          </cell>
          <cell r="F12">
            <v>12.890122515654777</v>
          </cell>
          <cell r="G12">
            <v>1000</v>
          </cell>
        </row>
        <row r="13">
          <cell r="A13" t="str">
            <v>DKK</v>
          </cell>
          <cell r="D13">
            <v>0</v>
          </cell>
        </row>
        <row r="14">
          <cell r="A14" t="str">
            <v>EUR</v>
          </cell>
          <cell r="B14">
            <v>-33.397630000000817</v>
          </cell>
          <cell r="C14">
            <v>0</v>
          </cell>
          <cell r="D14">
            <v>-33.397630000000817</v>
          </cell>
          <cell r="F14">
            <v>-46.444135583990921</v>
          </cell>
          <cell r="G14">
            <v>2000</v>
          </cell>
        </row>
        <row r="15">
          <cell r="A15" t="str">
            <v>GBP</v>
          </cell>
          <cell r="B15">
            <v>1.7105999999996275</v>
          </cell>
          <cell r="D15">
            <v>1.7105999999996275</v>
          </cell>
          <cell r="F15">
            <v>3.0909801252387115</v>
          </cell>
          <cell r="G15">
            <v>2000</v>
          </cell>
        </row>
        <row r="16">
          <cell r="A16" t="str">
            <v>HKD</v>
          </cell>
          <cell r="D16">
            <v>0</v>
          </cell>
        </row>
        <row r="17">
          <cell r="A17" t="str">
            <v>INR</v>
          </cell>
          <cell r="B17">
            <v>32.217959999999998</v>
          </cell>
          <cell r="D17">
            <v>32.217959999999998</v>
          </cell>
          <cell r="F17">
            <v>0.72792540157909069</v>
          </cell>
          <cell r="G17">
            <v>100</v>
          </cell>
        </row>
        <row r="18">
          <cell r="A18" t="str">
            <v>JPY</v>
          </cell>
          <cell r="B18">
            <v>565.50699999999995</v>
          </cell>
          <cell r="C18">
            <v>-202</v>
          </cell>
          <cell r="D18">
            <v>363.50699999999995</v>
          </cell>
          <cell r="F18">
            <v>2.4245167438061532</v>
          </cell>
          <cell r="G18">
            <v>1000</v>
          </cell>
        </row>
        <row r="19">
          <cell r="A19" t="str">
            <v>KWD</v>
          </cell>
          <cell r="B19">
            <v>33.983807999999996</v>
          </cell>
          <cell r="D19">
            <v>33.983807999999996</v>
          </cell>
          <cell r="F19">
            <v>117.51376803702694</v>
          </cell>
          <cell r="G19">
            <v>1000</v>
          </cell>
        </row>
        <row r="20">
          <cell r="A20" t="str">
            <v>NOK</v>
          </cell>
          <cell r="D20">
            <v>0</v>
          </cell>
        </row>
        <row r="21">
          <cell r="A21" t="str">
            <v>NZD</v>
          </cell>
          <cell r="D21">
            <v>0</v>
          </cell>
        </row>
        <row r="22">
          <cell r="A22" t="str">
            <v>OMR</v>
          </cell>
          <cell r="B22">
            <v>47.141950999999999</v>
          </cell>
          <cell r="D22">
            <v>47.141950999999999</v>
          </cell>
          <cell r="F22">
            <v>122.44344405118433</v>
          </cell>
          <cell r="G22">
            <v>500</v>
          </cell>
        </row>
        <row r="23">
          <cell r="A23" t="str">
            <v>PKR</v>
          </cell>
          <cell r="B23">
            <v>60415.802730000018</v>
          </cell>
          <cell r="C23">
            <v>0</v>
          </cell>
          <cell r="D23">
            <v>60415.802730000018</v>
          </cell>
          <cell r="F23">
            <v>991.72057173972541</v>
          </cell>
          <cell r="G23">
            <v>2000</v>
          </cell>
        </row>
        <row r="24">
          <cell r="A24" t="str">
            <v>QAR</v>
          </cell>
          <cell r="B24">
            <v>150.00834</v>
          </cell>
          <cell r="D24">
            <v>150.00834</v>
          </cell>
          <cell r="F24">
            <v>41.211083582902262</v>
          </cell>
          <cell r="G24">
            <v>2000</v>
          </cell>
        </row>
        <row r="25">
          <cell r="A25" t="str">
            <v>SAR</v>
          </cell>
          <cell r="B25">
            <v>2190.1217000000001</v>
          </cell>
          <cell r="D25">
            <v>2190.1217000000001</v>
          </cell>
          <cell r="F25">
            <v>584.03265178328343</v>
          </cell>
          <cell r="G25">
            <v>2000</v>
          </cell>
        </row>
        <row r="26">
          <cell r="A26" t="str">
            <v>SEK</v>
          </cell>
          <cell r="D26">
            <v>0</v>
          </cell>
        </row>
        <row r="27">
          <cell r="A27" t="str">
            <v>SGD</v>
          </cell>
          <cell r="D27">
            <v>0</v>
          </cell>
        </row>
        <row r="28">
          <cell r="A28" t="str">
            <v>USD</v>
          </cell>
          <cell r="B28">
            <v>101054.38488</v>
          </cell>
          <cell r="C28">
            <v>-102790</v>
          </cell>
          <cell r="D28">
            <v>-1735.6151200000022</v>
          </cell>
          <cell r="F28">
            <v>-1735.6151200000047</v>
          </cell>
          <cell r="G28">
            <v>130000</v>
          </cell>
        </row>
        <row r="29">
          <cell r="A29" t="str">
            <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Balance Sheet"/>
      <sheetName val="p&amp;l"/>
      <sheetName val="CashFlow"/>
      <sheetName val="Statement of Ch"/>
      <sheetName val="Notes1-5(old)"/>
      <sheetName val="Note6-8.2"/>
      <sheetName val="Note9-9.6"/>
      <sheetName val="Note 9.7-9.9"/>
      <sheetName val="Notes10-10.6"/>
      <sheetName val="11-11.4"/>
      <sheetName val="Note 12 "/>
      <sheetName val="Note12.3-17.1"/>
      <sheetName val="Note19-21.1"/>
      <sheetName val="Note21.2-22"/>
      <sheetName val="Notes23-25.1"/>
      <sheetName val="Notes25.2-31"/>
      <sheetName val="Notes32-33"/>
      <sheetName val="Notes34-35"/>
      <sheetName val="Notes36-36.2"/>
      <sheetName val="Notes37-41"/>
      <sheetName val="Note 45"/>
      <sheetName val="Notes(New)39-40"/>
      <sheetName val="Annexure (3)"/>
      <sheetName val="TaxWDVJul-Dec02"/>
      <sheetName val="AUDITADJUST"/>
      <sheetName val="EFFECT"/>
      <sheetName val="Assets 2002"/>
      <sheetName val="Note 9.7-9.8 (2)"/>
      <sheetName val="Liabiliteis 2002"/>
      <sheetName val="P&amp;L 2002"/>
      <sheetName val="Sheet1 (3)"/>
      <sheetName val="NEWAD"/>
      <sheetName val="SBP-Staggering"/>
      <sheetName val="Computa.Tax"/>
      <sheetName val="Notes1-5"/>
      <sheetName val="Notes42.2-44"/>
      <sheetName val="Com.TaxJul-Dec01"/>
      <sheetName val="Computa.Tax (2)"/>
      <sheetName val="Sheet8"/>
      <sheetName val="D Tax2002"/>
      <sheetName val="WKGJul-Dec01"/>
      <sheetName val="Note 12(3)"/>
      <sheetName val="Guarantee"/>
      <sheetName val="reginal"/>
      <sheetName val="pinex"/>
      <sheetName val="Currency-expo"/>
      <sheetName val="Annexure"/>
      <sheetName val="affair"/>
      <sheetName val="Change Note"/>
      <sheetName val="Change Note 2"/>
      <sheetName val="inc-exp"/>
      <sheetName val="YieldAd"/>
      <sheetName val="YieldAd-net"/>
      <sheetName val="MaturLiabili"/>
      <sheetName val="MaturiAssets"/>
      <sheetName val="Sheet1 (4)"/>
      <sheetName val="YielDeposit"/>
      <sheetName val="Sheet1"/>
      <sheetName val="summary (3)"/>
      <sheetName val="Sheet2"/>
      <sheetName val="Sheet3"/>
      <sheetName val="Sheet6"/>
      <sheetName val="pinex (2)"/>
      <sheetName val="Annexure (2)"/>
      <sheetName val="Guarteee"/>
      <sheetName val="Sheet7"/>
      <sheetName val="Assets (2)"/>
      <sheetName val="summary (2)"/>
      <sheetName val="Deferred (2)"/>
      <sheetName val="Taxrelief"/>
      <sheetName val="OLD"/>
      <sheetName val="Assets"/>
      <sheetName val="Sheet4"/>
      <sheetName val="Sheet5"/>
      <sheetName val="Liabiliteis"/>
      <sheetName val="Sheet2 (2)"/>
      <sheetName val="Sheet3 (2)"/>
      <sheetName val="Chart1"/>
      <sheetName val="Sheet1 (2)"/>
      <sheetName val="Lease"/>
      <sheetName val="Total Adjustments"/>
      <sheetName val="PremiumMaturity"/>
      <sheetName val="Note 12 (2)"/>
      <sheetName val="Defeered Work"/>
      <sheetName val="Notes1_5_old_"/>
      <sheetName val="Balance_Sheet"/>
      <sheetName val="Statement_of_Ch"/>
      <sheetName val="Note6-8_2"/>
      <sheetName val="Note9-9_6"/>
      <sheetName val="Note_9_7-9_9"/>
      <sheetName val="Notes10-10_6"/>
      <sheetName val="11-11_4"/>
      <sheetName val="Note_12_"/>
      <sheetName val="Note12_3-17_1"/>
      <sheetName val="Note19-21_1"/>
      <sheetName val="Note21_2-22"/>
      <sheetName val="Notes23-25_1"/>
      <sheetName val="Notes25_2-31"/>
      <sheetName val="Notes36-36_2"/>
      <sheetName val="Note_45"/>
      <sheetName val="Annexure_(3)"/>
      <sheetName val="Assets_2002"/>
      <sheetName val="Note_9_7-9_8_(2)"/>
      <sheetName val="Liabiliteis_2002"/>
      <sheetName val="P&amp;L_2002"/>
      <sheetName val="Sheet1_(3)"/>
      <sheetName val="Computa_Tax"/>
      <sheetName val="Notes42_2-44"/>
      <sheetName val="Com_TaxJul-Dec01"/>
      <sheetName val="Computa_Tax_(2)"/>
      <sheetName val="D_Tax2002"/>
      <sheetName val="Note_12(3)"/>
      <sheetName val="Change_Note"/>
      <sheetName val="Change_Note_2"/>
      <sheetName val="Sheet1_(4)"/>
      <sheetName val="summary_(3)"/>
      <sheetName val="pinex_(2)"/>
      <sheetName val="Annexure_(2)"/>
      <sheetName val="Assets_(2)"/>
      <sheetName val="summary_(2)"/>
      <sheetName val="Deferred_(2)"/>
      <sheetName val="Sheet2_(2)"/>
      <sheetName val="Sheet3_(2)"/>
      <sheetName val="Sheet1_(2)"/>
      <sheetName val="Total_Adjustments"/>
      <sheetName val="Note_12_(2)"/>
      <sheetName val="Defeered_Work"/>
      <sheetName val="Balance_Sheet1"/>
      <sheetName val="Statement_of_Ch1"/>
      <sheetName val="Note6-8_21"/>
      <sheetName val="Note9-9_61"/>
      <sheetName val="Note_9_7-9_91"/>
      <sheetName val="Notes10-10_61"/>
      <sheetName val="11-11_41"/>
      <sheetName val="Note_12_1"/>
      <sheetName val="Note12_3-17_11"/>
      <sheetName val="Note19-21_11"/>
      <sheetName val="Note21_2-221"/>
      <sheetName val="Notes23-25_11"/>
      <sheetName val="Notes25_2-311"/>
      <sheetName val="Notes36-36_21"/>
      <sheetName val="Note_451"/>
      <sheetName val="Annexure_(3)1"/>
      <sheetName val="Assets_20021"/>
      <sheetName val="Note_9_7-9_8_(2)1"/>
      <sheetName val="Liabiliteis_20021"/>
      <sheetName val="P&amp;L_20021"/>
      <sheetName val="Sheet1_(3)1"/>
      <sheetName val="Computa_Tax1"/>
      <sheetName val="Notes42_2-441"/>
      <sheetName val="Com_TaxJul-Dec011"/>
      <sheetName val="Computa_Tax_(2)1"/>
      <sheetName val="D_Tax20021"/>
      <sheetName val="Note_12(3)1"/>
      <sheetName val="Change_Note1"/>
      <sheetName val="Change_Note_21"/>
      <sheetName val="Sheet1_(4)1"/>
      <sheetName val="summary_(3)1"/>
      <sheetName val="pinex_(2)1"/>
      <sheetName val="Annexure_(2)1"/>
      <sheetName val="Assets_(2)1"/>
      <sheetName val="summary_(2)1"/>
      <sheetName val="Deferred_(2)1"/>
      <sheetName val="Sheet2_(2)1"/>
      <sheetName val="Sheet3_(2)1"/>
      <sheetName val="Sheet1_(2)1"/>
      <sheetName val="Total_Adjustments1"/>
      <sheetName val="Note_12_(2)1"/>
      <sheetName val="Defeered_Work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eptember (2)"/>
      <sheetName val="Form 1"/>
      <sheetName val="FORM 2 September"/>
      <sheetName val="woRKING"/>
      <sheetName val="Sheet1"/>
      <sheetName val="Aug-2006"/>
      <sheetName val="DPOSITS"/>
      <sheetName val="ADVANCES"/>
      <sheetName val="BAHRAIN"/>
      <sheetName val="DOHA QATAR "/>
      <sheetName val="PAKISTAN"/>
      <sheetName val="rate "/>
      <sheetName val="UAE"/>
      <sheetName val="Abu Dhabi"/>
      <sheetName val="P&amp;L"/>
      <sheetName val="highlights "/>
      <sheetName val="BSDOMOVS"/>
      <sheetName val="A"/>
      <sheetName val="branch code"/>
      <sheetName val="Lookups"/>
      <sheetName val="FX"/>
    </sheetNames>
    <sheetDataSet>
      <sheetData sheetId="0"/>
      <sheetData sheetId="1"/>
      <sheetData sheetId="2"/>
      <sheetData sheetId="3" refreshError="1">
        <row r="3">
          <cell r="A3" t="str">
            <v>001001</v>
          </cell>
          <cell r="B3" t="str">
            <v>I/R ON LOANS / SMALL LOANS</v>
          </cell>
          <cell r="C3">
            <v>162514.29999999999</v>
          </cell>
          <cell r="D3">
            <v>162514.29999999999</v>
          </cell>
        </row>
        <row r="4">
          <cell r="A4" t="str">
            <v>001005</v>
          </cell>
          <cell r="B4" t="str">
            <v>I/R ON  L.A.F.B.</v>
          </cell>
          <cell r="C4">
            <v>7410.5889999999999</v>
          </cell>
          <cell r="D4">
            <v>7410.5889999999999</v>
          </cell>
        </row>
        <row r="5">
          <cell r="A5" t="str">
            <v>001006</v>
          </cell>
          <cell r="B5" t="str">
            <v>I/R ON  L.T.R.</v>
          </cell>
          <cell r="C5">
            <v>229177.65299999999</v>
          </cell>
          <cell r="D5">
            <v>229177.65299999999</v>
          </cell>
        </row>
        <row r="6">
          <cell r="A6" t="str">
            <v>001009</v>
          </cell>
          <cell r="B6" t="str">
            <v>SYNDICATION  LOAN</v>
          </cell>
          <cell r="C6">
            <v>225174.889</v>
          </cell>
          <cell r="D6">
            <v>225174.889</v>
          </cell>
        </row>
        <row r="7">
          <cell r="A7" t="str">
            <v>001011</v>
          </cell>
          <cell r="B7" t="str">
            <v>I/R ON FOREIGN BILLS PURCHA</v>
          </cell>
          <cell r="C7">
            <v>8298.2999999999993</v>
          </cell>
          <cell r="D7">
            <v>8298.2999999999993</v>
          </cell>
        </row>
        <row r="8">
          <cell r="A8" t="str">
            <v>001012</v>
          </cell>
          <cell r="B8" t="str">
            <v>I/R ON P.A.D.</v>
          </cell>
          <cell r="C8">
            <v>2856.3890000000001</v>
          </cell>
          <cell r="D8">
            <v>2856.3890000000001</v>
          </cell>
        </row>
        <row r="9">
          <cell r="A9" t="str">
            <v>001020</v>
          </cell>
          <cell r="B9" t="str">
            <v>I/R ON OVERDRAFTS</v>
          </cell>
          <cell r="C9">
            <v>276014.64</v>
          </cell>
          <cell r="D9">
            <v>276014.64</v>
          </cell>
        </row>
        <row r="10">
          <cell r="A10" t="str">
            <v>001053</v>
          </cell>
          <cell r="B10" t="str">
            <v>CONSUMER LOAN</v>
          </cell>
          <cell r="C10">
            <v>1025456.75</v>
          </cell>
          <cell r="D10">
            <v>1025456.75</v>
          </cell>
        </row>
        <row r="11">
          <cell r="A11" t="str">
            <v>001054</v>
          </cell>
          <cell r="B11" t="str">
            <v>CREDIT CARDS SILVER INCOME</v>
          </cell>
          <cell r="C11">
            <v>614.92100000000005</v>
          </cell>
          <cell r="D11">
            <v>614.92100000000005</v>
          </cell>
        </row>
        <row r="12">
          <cell r="A12" t="str">
            <v>001056</v>
          </cell>
          <cell r="B12" t="str">
            <v>CREDIT CARDS GOLD INCOME</v>
          </cell>
          <cell r="C12">
            <v>460.02100000000002</v>
          </cell>
          <cell r="D12">
            <v>460.02100000000002</v>
          </cell>
        </row>
        <row r="13">
          <cell r="A13" t="str">
            <v>002003</v>
          </cell>
          <cell r="B13" t="str">
            <v>PLACEMENTS/SPECIAL NOTICE A</v>
          </cell>
          <cell r="C13">
            <v>32304.632000000001</v>
          </cell>
          <cell r="D13">
            <v>32304.632000000001</v>
          </cell>
        </row>
        <row r="14">
          <cell r="A14" t="str">
            <v>020001</v>
          </cell>
          <cell r="B14" t="str">
            <v>BILLS DISCOUNTED</v>
          </cell>
          <cell r="C14">
            <v>17363.254000000001</v>
          </cell>
          <cell r="D14">
            <v>17363.254000000001</v>
          </cell>
        </row>
        <row r="15">
          <cell r="A15" t="str">
            <v>025011</v>
          </cell>
          <cell r="B15" t="str">
            <v>OTHER AREA BRANCHES - OVERS</v>
          </cell>
          <cell r="C15">
            <v>148349.34400000001</v>
          </cell>
          <cell r="D15">
            <v>148349.34400000001</v>
          </cell>
        </row>
        <row r="16">
          <cell r="A16" t="str">
            <v>025014</v>
          </cell>
          <cell r="B16" t="str">
            <v>MAIN OFFICE ACCOUNT</v>
          </cell>
          <cell r="C16">
            <v>140048.25</v>
          </cell>
          <cell r="D16">
            <v>140048.25</v>
          </cell>
        </row>
        <row r="17">
          <cell r="A17" t="str">
            <v>062001</v>
          </cell>
          <cell r="B17" t="str">
            <v>PLS EX-GAIN/LOSS ON REV. PO</v>
          </cell>
          <cell r="C17">
            <v>2484.0680000000002</v>
          </cell>
          <cell r="D17">
            <v>2484.0680000000002</v>
          </cell>
        </row>
        <row r="18">
          <cell r="A18" t="str">
            <v>062002</v>
          </cell>
          <cell r="B18" t="str">
            <v>PLS EX-GAIN/LOSS ON REV. US</v>
          </cell>
          <cell r="C18">
            <v>23893.205000000002</v>
          </cell>
          <cell r="D18">
            <v>23893.205000000002</v>
          </cell>
        </row>
        <row r="19">
          <cell r="A19" t="str">
            <v>062004</v>
          </cell>
          <cell r="B19" t="str">
            <v>PLS EX-GAIN/LOSS ON REV. OT</v>
          </cell>
          <cell r="C19">
            <v>7121.5590000000002</v>
          </cell>
          <cell r="D19">
            <v>7121.5590000000002</v>
          </cell>
        </row>
        <row r="20">
          <cell r="A20" t="str">
            <v>062008</v>
          </cell>
          <cell r="B20" t="str">
            <v>PLS EX-GAIN/LOSS ON REV. EU</v>
          </cell>
          <cell r="C20">
            <v>2380.9070000000002</v>
          </cell>
          <cell r="D20">
            <v>2380.9070000000002</v>
          </cell>
        </row>
        <row r="21">
          <cell r="A21" t="str">
            <v>062009</v>
          </cell>
          <cell r="B21" t="str">
            <v>PLS EX-GAIN/LOSS ON REV. JA</v>
          </cell>
          <cell r="C21">
            <v>180.917</v>
          </cell>
          <cell r="D21">
            <v>180.917</v>
          </cell>
        </row>
        <row r="22">
          <cell r="A22" t="str">
            <v>062010</v>
          </cell>
          <cell r="B22" t="str">
            <v>PLS EX-GAIN/LOSS ON REV. SW</v>
          </cell>
          <cell r="C22">
            <v>1338.8620000000001</v>
          </cell>
          <cell r="D22">
            <v>1338.8620000000001</v>
          </cell>
        </row>
        <row r="23">
          <cell r="A23" t="str">
            <v>062012</v>
          </cell>
          <cell r="B23" t="str">
            <v>PLS EX-GAIN/LOSS ON REV. PA</v>
          </cell>
          <cell r="C23">
            <v>36564.89</v>
          </cell>
          <cell r="D23">
            <v>36564.89</v>
          </cell>
        </row>
        <row r="24">
          <cell r="A24" t="str">
            <v>064002</v>
          </cell>
          <cell r="B24" t="str">
            <v>PLS COMMISSION-EXPORT BILLS</v>
          </cell>
          <cell r="C24">
            <v>5689.0550000000003</v>
          </cell>
          <cell r="D24">
            <v>5689.0550000000003</v>
          </cell>
        </row>
        <row r="25">
          <cell r="A25" t="str">
            <v>064003</v>
          </cell>
          <cell r="B25" t="str">
            <v>PLS COM ON IMPORT BILL</v>
          </cell>
          <cell r="C25">
            <v>5319.4</v>
          </cell>
          <cell r="D25">
            <v>5319.4</v>
          </cell>
        </row>
        <row r="26">
          <cell r="A26" t="str">
            <v>064004</v>
          </cell>
          <cell r="B26" t="str">
            <v>PLS COMMISSION-OPN. OF L/C</v>
          </cell>
          <cell r="C26">
            <v>18213.874</v>
          </cell>
          <cell r="D26">
            <v>18213.874</v>
          </cell>
        </row>
        <row r="27">
          <cell r="A27" t="str">
            <v>064008</v>
          </cell>
          <cell r="B27" t="str">
            <v>PLS COMMISSION-L.G. (INLAND</v>
          </cell>
          <cell r="C27">
            <v>18283.75</v>
          </cell>
          <cell r="D27">
            <v>18283.75</v>
          </cell>
        </row>
        <row r="28">
          <cell r="A28" t="str">
            <v>064010</v>
          </cell>
          <cell r="B28" t="str">
            <v>PLS COMM. BILLS (FBC,IBC,ET</v>
          </cell>
          <cell r="C28">
            <v>398.97199999999998</v>
          </cell>
          <cell r="D28">
            <v>398.97199999999998</v>
          </cell>
        </row>
        <row r="29">
          <cell r="A29" t="str">
            <v>064019</v>
          </cell>
          <cell r="B29" t="str">
            <v>FEE FOR RENDERING OTHER SER</v>
          </cell>
          <cell r="C29">
            <v>3170.9949999999999</v>
          </cell>
          <cell r="D29">
            <v>3170.9949999999999</v>
          </cell>
        </row>
        <row r="30">
          <cell r="A30" t="str">
            <v>064022</v>
          </cell>
          <cell r="B30" t="str">
            <v>PLS COM ON ISSUE OF NEW CHE</v>
          </cell>
          <cell r="C30">
            <v>3032.5</v>
          </cell>
          <cell r="D30">
            <v>3032.5</v>
          </cell>
        </row>
        <row r="31">
          <cell r="A31" t="str">
            <v>064031</v>
          </cell>
          <cell r="B31" t="str">
            <v>PL.COMMISSION-LC ADVISING (</v>
          </cell>
          <cell r="C31">
            <v>1575.4</v>
          </cell>
          <cell r="D31">
            <v>1575.4</v>
          </cell>
        </row>
        <row r="32">
          <cell r="A32" t="str">
            <v>064089</v>
          </cell>
          <cell r="B32" t="str">
            <v>IFDBC</v>
          </cell>
          <cell r="C32">
            <v>12986.196</v>
          </cell>
          <cell r="D32">
            <v>12986.196</v>
          </cell>
        </row>
        <row r="33">
          <cell r="A33" t="str">
            <v>064090</v>
          </cell>
          <cell r="B33" t="str">
            <v>CREDIT CARDS - INTERCHANGE</v>
          </cell>
          <cell r="C33">
            <v>107.239</v>
          </cell>
          <cell r="D33">
            <v>107.239</v>
          </cell>
        </row>
        <row r="34">
          <cell r="A34" t="str">
            <v>064091</v>
          </cell>
          <cell r="B34" t="str">
            <v>IBG COMMISSION</v>
          </cell>
          <cell r="C34">
            <v>7867.777</v>
          </cell>
          <cell r="D34">
            <v>7867.777</v>
          </cell>
        </row>
        <row r="35">
          <cell r="A35" t="str">
            <v>064092</v>
          </cell>
          <cell r="B35" t="str">
            <v>MASTER CARD CASH ADVANCE FE</v>
          </cell>
          <cell r="C35">
            <v>44.991</v>
          </cell>
          <cell r="D35">
            <v>44.991</v>
          </cell>
        </row>
        <row r="36">
          <cell r="A36" t="str">
            <v>064093</v>
          </cell>
          <cell r="B36" t="str">
            <v>MASTER CARD MISC  FEE</v>
          </cell>
          <cell r="C36">
            <v>32.341999999999999</v>
          </cell>
          <cell r="D36">
            <v>32.341999999999999</v>
          </cell>
        </row>
        <row r="37">
          <cell r="A37" t="str">
            <v>066001</v>
          </cell>
          <cell r="B37" t="str">
            <v>LOCKERS</v>
          </cell>
          <cell r="C37">
            <v>853</v>
          </cell>
          <cell r="D37">
            <v>853</v>
          </cell>
        </row>
        <row r="38">
          <cell r="A38" t="str">
            <v>069022</v>
          </cell>
          <cell r="B38" t="str">
            <v>TREASURY BILLS</v>
          </cell>
          <cell r="C38">
            <v>97982.553</v>
          </cell>
          <cell r="D38">
            <v>97982.553</v>
          </cell>
        </row>
        <row r="39">
          <cell r="A39" t="str">
            <v>069070</v>
          </cell>
          <cell r="B39" t="str">
            <v>OTHERS</v>
          </cell>
          <cell r="C39">
            <v>123607</v>
          </cell>
          <cell r="D39">
            <v>123607</v>
          </cell>
        </row>
        <row r="40">
          <cell r="A40" t="str">
            <v>069072</v>
          </cell>
          <cell r="B40" t="str">
            <v>GOVERNMENT OF INDONESIA USD</v>
          </cell>
          <cell r="C40">
            <v>132833.375</v>
          </cell>
          <cell r="D40">
            <v>132833.375</v>
          </cell>
        </row>
        <row r="41">
          <cell r="A41" t="str">
            <v>069077</v>
          </cell>
          <cell r="B41" t="str">
            <v>INVESTMENT INCOME ON TABREE</v>
          </cell>
          <cell r="C41">
            <v>11752</v>
          </cell>
          <cell r="D41">
            <v>11752</v>
          </cell>
        </row>
        <row r="42">
          <cell r="A42" t="str">
            <v>078001</v>
          </cell>
          <cell r="B42" t="str">
            <v>PLS O/R-INCIDENTAL CHARGES</v>
          </cell>
          <cell r="C42">
            <v>6599.6210000000001</v>
          </cell>
          <cell r="D42">
            <v>6599.6210000000001</v>
          </cell>
        </row>
        <row r="43">
          <cell r="A43" t="str">
            <v>078057</v>
          </cell>
          <cell r="B43" t="str">
            <v>FACILITIES PROCESSING FEES</v>
          </cell>
          <cell r="C43">
            <v>6889.9</v>
          </cell>
          <cell r="D43">
            <v>6889.9</v>
          </cell>
        </row>
        <row r="44">
          <cell r="A44" t="str">
            <v>078077</v>
          </cell>
          <cell r="B44" t="str">
            <v>GAIN ON SALE OF FURNITURE/F</v>
          </cell>
          <cell r="C44">
            <v>80.5</v>
          </cell>
          <cell r="D44">
            <v>80.5</v>
          </cell>
        </row>
        <row r="45">
          <cell r="A45" t="str">
            <v>078084</v>
          </cell>
          <cell r="B45" t="str">
            <v>CONSUMER LOAN - PREPAYMENT</v>
          </cell>
          <cell r="C45">
            <v>23201.046999999999</v>
          </cell>
          <cell r="D45">
            <v>23201.046999999999</v>
          </cell>
        </row>
        <row r="46">
          <cell r="A46" t="str">
            <v>078085</v>
          </cell>
          <cell r="B46" t="str">
            <v>CONSUMER LOAN - MISC FEES</v>
          </cell>
          <cell r="C46">
            <v>124731.41899999999</v>
          </cell>
          <cell r="D46">
            <v>124731.41899999999</v>
          </cell>
        </row>
        <row r="47">
          <cell r="A47" t="str">
            <v>078087</v>
          </cell>
          <cell r="B47" t="str">
            <v>CREDIT CARD - MISC FEES</v>
          </cell>
          <cell r="C47">
            <v>15</v>
          </cell>
          <cell r="D47">
            <v>15</v>
          </cell>
        </row>
        <row r="48">
          <cell r="A48" t="str">
            <v>078090</v>
          </cell>
          <cell r="B48" t="str">
            <v>CORPORATE SERVICE  CHARGES</v>
          </cell>
          <cell r="C48">
            <v>25</v>
          </cell>
          <cell r="D48">
            <v>25</v>
          </cell>
        </row>
        <row r="49">
          <cell r="A49" t="str">
            <v>078094</v>
          </cell>
          <cell r="B49" t="str">
            <v>BENEFIT SWITCH RELATED INCO</v>
          </cell>
          <cell r="C49">
            <v>4842.567</v>
          </cell>
          <cell r="D49">
            <v>4842.567</v>
          </cell>
        </row>
        <row r="50">
          <cell r="A50" t="str">
            <v>080001</v>
          </cell>
          <cell r="B50" t="str">
            <v>POSTAGE RECOVERIES - CORPOR</v>
          </cell>
          <cell r="C50">
            <v>3751.8220000000001</v>
          </cell>
          <cell r="D50">
            <v>3751.8220000000001</v>
          </cell>
        </row>
        <row r="51">
          <cell r="A51" t="str">
            <v>080002</v>
          </cell>
          <cell r="B51" t="str">
            <v>TELEX RECOVERIES</v>
          </cell>
          <cell r="C51">
            <v>15138.383</v>
          </cell>
          <cell r="D51">
            <v>15138.383</v>
          </cell>
        </row>
        <row r="52">
          <cell r="A52" t="str">
            <v>080003</v>
          </cell>
          <cell r="B52" t="str">
            <v>TELEGRAM RECOVERIES</v>
          </cell>
          <cell r="C52">
            <v>4130</v>
          </cell>
          <cell r="D52">
            <v>4130</v>
          </cell>
        </row>
        <row r="53">
          <cell r="A53" t="str">
            <v>080009</v>
          </cell>
          <cell r="B53" t="str">
            <v>CLEARING CHEQUE  RECOVERIES</v>
          </cell>
          <cell r="C53">
            <v>3075</v>
          </cell>
          <cell r="D53">
            <v>3075</v>
          </cell>
        </row>
        <row r="54">
          <cell r="A54" t="str">
            <v>080021</v>
          </cell>
          <cell r="B54" t="str">
            <v>TEZRAFTAAR TT REIMBURSEMENT</v>
          </cell>
          <cell r="C54">
            <v>41797.983</v>
          </cell>
          <cell r="D54">
            <v>41797.983</v>
          </cell>
        </row>
        <row r="55">
          <cell r="A55" t="str">
            <v>080023</v>
          </cell>
          <cell r="B55" t="str">
            <v>INSURANCE RECOVERIES - CONS</v>
          </cell>
          <cell r="C55">
            <v>317574.17599999998</v>
          </cell>
          <cell r="D55">
            <v>317574.17599999998</v>
          </cell>
        </row>
        <row r="56">
          <cell r="A56" t="str">
            <v>086001</v>
          </cell>
          <cell r="B56" t="str">
            <v>MARK UP AUTO CAR FINANCE</v>
          </cell>
          <cell r="C56">
            <v>202.66900000000001</v>
          </cell>
          <cell r="D56">
            <v>202.66900000000001</v>
          </cell>
        </row>
        <row r="57">
          <cell r="A57" t="str">
            <v>110018</v>
          </cell>
          <cell r="B57" t="str">
            <v>BORROWINGS FROM BANKS - FOR</v>
          </cell>
          <cell r="C57">
            <v>-313.75</v>
          </cell>
          <cell r="D57">
            <v>313.75</v>
          </cell>
        </row>
        <row r="58">
          <cell r="A58" t="str">
            <v>114011</v>
          </cell>
          <cell r="B58" t="str">
            <v>INTEREST PAID - CURRENT ACC</v>
          </cell>
          <cell r="C58">
            <v>-339250.09299999999</v>
          </cell>
          <cell r="D58">
            <v>339250.09299999999</v>
          </cell>
        </row>
        <row r="59">
          <cell r="A59" t="str">
            <v>114012</v>
          </cell>
          <cell r="B59" t="str">
            <v>INTEREST PAID - CALL ACCOUN</v>
          </cell>
          <cell r="C59">
            <v>-212.78</v>
          </cell>
          <cell r="D59">
            <v>212.78</v>
          </cell>
        </row>
        <row r="60">
          <cell r="A60" t="str">
            <v>122012</v>
          </cell>
          <cell r="B60" t="str">
            <v>SB DEPOSITS - BD</v>
          </cell>
          <cell r="C60">
            <v>-6990.7020000000002</v>
          </cell>
          <cell r="D60">
            <v>6990.7020000000002</v>
          </cell>
        </row>
        <row r="61">
          <cell r="A61" t="str">
            <v>123013</v>
          </cell>
          <cell r="B61" t="str">
            <v>FIXED DEPOSITS BD</v>
          </cell>
          <cell r="C61">
            <v>-337673.91600000003</v>
          </cell>
          <cell r="D61">
            <v>337673.91600000003</v>
          </cell>
        </row>
        <row r="62">
          <cell r="A62" t="str">
            <v>123019</v>
          </cell>
          <cell r="B62" t="str">
            <v>FIXED DEPOSITS - US $</v>
          </cell>
          <cell r="C62">
            <v>-325185.83299999998</v>
          </cell>
          <cell r="D62">
            <v>325185.83299999998</v>
          </cell>
        </row>
        <row r="63">
          <cell r="A63" t="str">
            <v>123021</v>
          </cell>
          <cell r="B63" t="str">
            <v>FIXED DEPOSITS - POUND STER</v>
          </cell>
          <cell r="C63">
            <v>-9450.81</v>
          </cell>
          <cell r="D63">
            <v>9450.81</v>
          </cell>
        </row>
        <row r="64">
          <cell r="A64" t="str">
            <v>130011</v>
          </cell>
          <cell r="B64" t="str">
            <v>OTHER AREA BRANCHES - OVERS</v>
          </cell>
          <cell r="C64">
            <v>-39140.544000000002</v>
          </cell>
          <cell r="D64">
            <v>39140.544000000002</v>
          </cell>
        </row>
        <row r="65">
          <cell r="A65" t="str">
            <v>130014</v>
          </cell>
          <cell r="B65" t="str">
            <v>MAIN OFFICE ACCOUNT</v>
          </cell>
          <cell r="C65">
            <v>-140048.10800000001</v>
          </cell>
          <cell r="D65">
            <v>140048.10800000001</v>
          </cell>
        </row>
        <row r="66">
          <cell r="A66" t="str">
            <v>140010</v>
          </cell>
          <cell r="B66" t="str">
            <v>BASIC SALARIES - EXECUTIVES</v>
          </cell>
          <cell r="C66">
            <v>-46752.983999999997</v>
          </cell>
          <cell r="D66">
            <v>46752.983999999997</v>
          </cell>
        </row>
        <row r="67">
          <cell r="A67" t="str">
            <v>140011</v>
          </cell>
          <cell r="B67" t="str">
            <v>BASIC SALARIES - OFFICERS</v>
          </cell>
          <cell r="C67">
            <v>-136859.88500000001</v>
          </cell>
          <cell r="D67">
            <v>136859.88500000001</v>
          </cell>
        </row>
        <row r="68">
          <cell r="A68" t="str">
            <v>140012</v>
          </cell>
          <cell r="B68" t="str">
            <v>BASIC SALARIES - CLERICAL</v>
          </cell>
          <cell r="C68">
            <v>-24640.995999999999</v>
          </cell>
          <cell r="D68">
            <v>24640.995999999999</v>
          </cell>
        </row>
        <row r="69">
          <cell r="A69" t="str">
            <v>145020</v>
          </cell>
          <cell r="B69" t="str">
            <v>OTHER ALLOWANCES</v>
          </cell>
          <cell r="C69">
            <v>-138839.894</v>
          </cell>
          <cell r="D69">
            <v>138839.894</v>
          </cell>
        </row>
        <row r="70">
          <cell r="A70" t="str">
            <v>145061</v>
          </cell>
          <cell r="B70" t="str">
            <v>AIR TICKETS TO OVERSEAS STA</v>
          </cell>
          <cell r="C70">
            <v>-24689</v>
          </cell>
          <cell r="D70">
            <v>24689</v>
          </cell>
        </row>
        <row r="71">
          <cell r="A71" t="str">
            <v>145064</v>
          </cell>
          <cell r="B71" t="str">
            <v>DISLOCATION ALLOWANCE</v>
          </cell>
          <cell r="C71">
            <v>-565.5</v>
          </cell>
          <cell r="D71">
            <v>565.5</v>
          </cell>
        </row>
        <row r="72">
          <cell r="A72" t="str">
            <v>145067</v>
          </cell>
          <cell r="B72" t="str">
            <v>TEZRAFTAR EVENING /FRIDAY A</v>
          </cell>
          <cell r="C72">
            <v>-1000.001</v>
          </cell>
          <cell r="D72">
            <v>1000.001</v>
          </cell>
        </row>
        <row r="73">
          <cell r="A73" t="str">
            <v>148001</v>
          </cell>
          <cell r="B73" t="str">
            <v>MESSENGER / OFFICE BOYS</v>
          </cell>
          <cell r="C73">
            <v>-10126.4</v>
          </cell>
          <cell r="D73">
            <v>10126.4</v>
          </cell>
        </row>
        <row r="74">
          <cell r="A74" t="str">
            <v>149004</v>
          </cell>
          <cell r="B74" t="str">
            <v>DSA STAFF SALARY</v>
          </cell>
          <cell r="C74">
            <v>-1657</v>
          </cell>
          <cell r="D74">
            <v>1657</v>
          </cell>
        </row>
        <row r="75">
          <cell r="A75" t="str">
            <v>149007</v>
          </cell>
          <cell r="B75" t="str">
            <v>DSA STAFF SALES COMMISSION</v>
          </cell>
          <cell r="C75">
            <v>-2225</v>
          </cell>
          <cell r="D75">
            <v>2225</v>
          </cell>
        </row>
        <row r="76">
          <cell r="A76" t="str">
            <v>149009</v>
          </cell>
          <cell r="B76" t="str">
            <v>DSA STAFF FOREIGN TRAVEL EX</v>
          </cell>
          <cell r="C76">
            <v>-100</v>
          </cell>
          <cell r="D76">
            <v>100</v>
          </cell>
        </row>
        <row r="77">
          <cell r="A77" t="str">
            <v>150001</v>
          </cell>
          <cell r="B77" t="str">
            <v>OVERTIME</v>
          </cell>
          <cell r="C77">
            <v>-12.5</v>
          </cell>
          <cell r="D77">
            <v>12.5</v>
          </cell>
        </row>
        <row r="78">
          <cell r="A78" t="str">
            <v>152003</v>
          </cell>
          <cell r="B78" t="str">
            <v>MEDICAL CHECKUP EXPENSES</v>
          </cell>
          <cell r="C78">
            <v>-270</v>
          </cell>
          <cell r="D78">
            <v>270</v>
          </cell>
        </row>
        <row r="79">
          <cell r="A79" t="str">
            <v>152012</v>
          </cell>
          <cell r="B79" t="str">
            <v>MEDIACAL INSURANCE-OVS</v>
          </cell>
          <cell r="C79">
            <v>-12988.362999999999</v>
          </cell>
          <cell r="D79">
            <v>12988.362999999999</v>
          </cell>
        </row>
        <row r="80">
          <cell r="A80" t="str">
            <v>155011</v>
          </cell>
          <cell r="B80" t="str">
            <v>EOSB EXPATS</v>
          </cell>
          <cell r="C80">
            <v>-6867.63</v>
          </cell>
          <cell r="D80">
            <v>6867.63</v>
          </cell>
        </row>
        <row r="81">
          <cell r="A81" t="str">
            <v>160010</v>
          </cell>
          <cell r="B81" t="str">
            <v>PROVIDENT FUND - EXECUTIVES</v>
          </cell>
          <cell r="C81">
            <v>-400.322</v>
          </cell>
          <cell r="D81">
            <v>400.322</v>
          </cell>
        </row>
        <row r="82">
          <cell r="A82" t="str">
            <v>162001</v>
          </cell>
          <cell r="B82" t="str">
            <v>BENEVOLENT FUND</v>
          </cell>
          <cell r="C82">
            <v>-16.931999999999999</v>
          </cell>
          <cell r="D82">
            <v>16.931999999999999</v>
          </cell>
        </row>
        <row r="83">
          <cell r="A83" t="str">
            <v>165001</v>
          </cell>
          <cell r="B83" t="str">
            <v>BONUS PAID  - (OFFICERS)</v>
          </cell>
          <cell r="C83">
            <v>-22050</v>
          </cell>
          <cell r="D83">
            <v>22050</v>
          </cell>
        </row>
        <row r="84">
          <cell r="A84" t="str">
            <v>172001</v>
          </cell>
          <cell r="B84" t="str">
            <v>PERFORMANCE AWARDS</v>
          </cell>
          <cell r="C84">
            <v>-28274</v>
          </cell>
          <cell r="D84">
            <v>28274</v>
          </cell>
        </row>
        <row r="85">
          <cell r="A85" t="str">
            <v>172002</v>
          </cell>
          <cell r="B85" t="str">
            <v>SALES DEVELOPMENT INCENTIVE</v>
          </cell>
          <cell r="C85">
            <v>-2121</v>
          </cell>
          <cell r="D85">
            <v>2121</v>
          </cell>
        </row>
        <row r="86">
          <cell r="A86" t="str">
            <v>172003</v>
          </cell>
          <cell r="B86" t="str">
            <v>BRANCH PERFORMANCE AWARDS</v>
          </cell>
          <cell r="C86">
            <v>-1130</v>
          </cell>
          <cell r="D86">
            <v>1130</v>
          </cell>
        </row>
        <row r="87">
          <cell r="A87" t="str">
            <v>180001</v>
          </cell>
          <cell r="B87" t="str">
            <v>RENT - OFFICE</v>
          </cell>
          <cell r="C87">
            <v>-60912.5</v>
          </cell>
          <cell r="D87">
            <v>60912.5</v>
          </cell>
        </row>
        <row r="88">
          <cell r="A88" t="str">
            <v>180011</v>
          </cell>
          <cell r="B88" t="str">
            <v>RATES &amp; TAXES - TRADE LICEN</v>
          </cell>
          <cell r="C88">
            <v>-15938</v>
          </cell>
          <cell r="D88">
            <v>15938</v>
          </cell>
        </row>
        <row r="89">
          <cell r="A89" t="str">
            <v>180012</v>
          </cell>
          <cell r="B89" t="str">
            <v>RATES &amp; TAXES - COMMERCIAL</v>
          </cell>
          <cell r="C89">
            <v>-43349.497000000003</v>
          </cell>
          <cell r="D89">
            <v>43349.497000000003</v>
          </cell>
        </row>
        <row r="90">
          <cell r="A90" t="str">
            <v>190001</v>
          </cell>
          <cell r="B90" t="str">
            <v>GAS - ELECTRICITY-OFFICE</v>
          </cell>
          <cell r="C90">
            <v>-4941.92</v>
          </cell>
          <cell r="D90">
            <v>4941.92</v>
          </cell>
        </row>
        <row r="91">
          <cell r="A91" t="str">
            <v>190002</v>
          </cell>
          <cell r="B91" t="str">
            <v>GAS - ELECTRICITY-RESIDENCE</v>
          </cell>
          <cell r="C91">
            <v>-193.07</v>
          </cell>
          <cell r="D91">
            <v>193.07</v>
          </cell>
        </row>
        <row r="92">
          <cell r="A92" t="str">
            <v>195001</v>
          </cell>
          <cell r="B92" t="str">
            <v>INSURANCE-FIRE/THEIFT</v>
          </cell>
          <cell r="C92">
            <v>-3105.326</v>
          </cell>
          <cell r="D92">
            <v>3105.326</v>
          </cell>
        </row>
        <row r="93">
          <cell r="A93" t="str">
            <v>195011</v>
          </cell>
          <cell r="B93" t="str">
            <v>GOSI LOCAL</v>
          </cell>
          <cell r="C93">
            <v>-22138.544999999998</v>
          </cell>
          <cell r="D93">
            <v>22138.544999999998</v>
          </cell>
        </row>
        <row r="94">
          <cell r="A94" t="str">
            <v>195012</v>
          </cell>
          <cell r="B94" t="str">
            <v>GROUP INSURANCE PREMIUM   -</v>
          </cell>
          <cell r="C94">
            <v>-770.80399999999997</v>
          </cell>
          <cell r="D94">
            <v>770.80399999999997</v>
          </cell>
        </row>
        <row r="95">
          <cell r="A95" t="str">
            <v>200002</v>
          </cell>
          <cell r="B95" t="str">
            <v>RETAINER'S FEES</v>
          </cell>
          <cell r="C95">
            <v>14104.5</v>
          </cell>
          <cell r="D95">
            <v>-14104.5</v>
          </cell>
        </row>
        <row r="96">
          <cell r="A96" t="str">
            <v>200003</v>
          </cell>
          <cell r="B96" t="str">
            <v>STAMPS, POWER OF ATTORNEY E</v>
          </cell>
          <cell r="C96">
            <v>-16.190999999999999</v>
          </cell>
          <cell r="D96">
            <v>16.190999999999999</v>
          </cell>
        </row>
        <row r="97">
          <cell r="A97" t="str">
            <v>200006</v>
          </cell>
          <cell r="B97" t="str">
            <v>LEGAL CHARGES - STAFF MATTE</v>
          </cell>
          <cell r="C97">
            <v>-950</v>
          </cell>
          <cell r="D97">
            <v>950</v>
          </cell>
        </row>
        <row r="98">
          <cell r="A98" t="str">
            <v>200007</v>
          </cell>
          <cell r="B98" t="str">
            <v>LEGAL CHARGES - OPERATIONS</v>
          </cell>
          <cell r="C98">
            <v>970</v>
          </cell>
          <cell r="D98">
            <v>-970</v>
          </cell>
        </row>
        <row r="99">
          <cell r="A99" t="str">
            <v>200008</v>
          </cell>
          <cell r="B99" t="str">
            <v>PROFESSIONAL &amp; CONSULTANCY</v>
          </cell>
          <cell r="C99">
            <v>-40</v>
          </cell>
          <cell r="D99">
            <v>40</v>
          </cell>
        </row>
        <row r="100">
          <cell r="A100" t="str">
            <v>200015</v>
          </cell>
          <cell r="B100" t="str">
            <v>ARABIC TRANSLATION CHARGES</v>
          </cell>
          <cell r="C100">
            <v>-513.65899999999999</v>
          </cell>
          <cell r="D100">
            <v>513.65899999999999</v>
          </cell>
        </row>
        <row r="101">
          <cell r="A101" t="str">
            <v>205001</v>
          </cell>
          <cell r="B101" t="str">
            <v>POSTAGE</v>
          </cell>
          <cell r="C101">
            <v>-1690.451</v>
          </cell>
          <cell r="D101">
            <v>1690.451</v>
          </cell>
        </row>
        <row r="102">
          <cell r="A102" t="str">
            <v>205002</v>
          </cell>
          <cell r="B102" t="str">
            <v>TELEX / T.P</v>
          </cell>
          <cell r="C102">
            <v>-63.83</v>
          </cell>
          <cell r="D102">
            <v>63.83</v>
          </cell>
        </row>
        <row r="103">
          <cell r="A103" t="str">
            <v>205005</v>
          </cell>
          <cell r="B103" t="str">
            <v>COURIER CHARGES - CORPORATE</v>
          </cell>
          <cell r="C103">
            <v>-2395.971</v>
          </cell>
          <cell r="D103">
            <v>2395.971</v>
          </cell>
        </row>
        <row r="104">
          <cell r="A104" t="str">
            <v>206001</v>
          </cell>
          <cell r="B104" t="str">
            <v>TELEPHONE / TRUNK CALL - OF</v>
          </cell>
          <cell r="C104">
            <v>-14563.983</v>
          </cell>
          <cell r="D104">
            <v>14563.983</v>
          </cell>
        </row>
        <row r="105">
          <cell r="A105" t="str">
            <v>206011</v>
          </cell>
          <cell r="B105" t="str">
            <v>FAX - OFFICE</v>
          </cell>
          <cell r="C105">
            <v>-811.44600000000003</v>
          </cell>
          <cell r="D105">
            <v>811.44600000000003</v>
          </cell>
        </row>
        <row r="106">
          <cell r="A106" t="str">
            <v>207011</v>
          </cell>
          <cell r="B106" t="str">
            <v>TELEPHONE LINE FOR REUTERS/</v>
          </cell>
          <cell r="C106">
            <v>-12143.481</v>
          </cell>
          <cell r="D106">
            <v>12143.481</v>
          </cell>
        </row>
        <row r="107">
          <cell r="A107" t="str">
            <v>208002</v>
          </cell>
          <cell r="B107" t="str">
            <v>RUETER FEE / SWIFT EXPENSES</v>
          </cell>
          <cell r="C107">
            <v>-4849.2489999999998</v>
          </cell>
          <cell r="D107">
            <v>4849.2489999999998</v>
          </cell>
        </row>
        <row r="108">
          <cell r="A108" t="str">
            <v>208003</v>
          </cell>
          <cell r="B108" t="str">
            <v>SOFTWARE CHARGES</v>
          </cell>
          <cell r="C108">
            <v>1678.0650000000001</v>
          </cell>
          <cell r="D108">
            <v>-1678.0650000000001</v>
          </cell>
        </row>
        <row r="109">
          <cell r="A109" t="str">
            <v>208004</v>
          </cell>
          <cell r="B109" t="str">
            <v>USER LICENSE CHARGES</v>
          </cell>
          <cell r="C109">
            <v>-9425</v>
          </cell>
          <cell r="D109">
            <v>9425</v>
          </cell>
        </row>
        <row r="110">
          <cell r="A110" t="str">
            <v>208011</v>
          </cell>
          <cell r="B110" t="str">
            <v>TELERATE CHARGES</v>
          </cell>
          <cell r="C110">
            <v>-678.6</v>
          </cell>
          <cell r="D110">
            <v>678.6</v>
          </cell>
        </row>
        <row r="111">
          <cell r="A111" t="str">
            <v>208012</v>
          </cell>
          <cell r="B111" t="str">
            <v>BENEFIT SWITCH EXPENSES</v>
          </cell>
          <cell r="C111">
            <v>-24514.199000000001</v>
          </cell>
          <cell r="D111">
            <v>24514.199000000001</v>
          </cell>
        </row>
        <row r="112">
          <cell r="A112" t="str">
            <v>215001</v>
          </cell>
          <cell r="B112" t="str">
            <v>AUDITOR'S FEES</v>
          </cell>
          <cell r="C112">
            <v>-11621</v>
          </cell>
          <cell r="D112">
            <v>11621</v>
          </cell>
        </row>
        <row r="113">
          <cell r="A113" t="str">
            <v>218001</v>
          </cell>
          <cell r="B113" t="str">
            <v>ELECTRIC &amp; OFFICE APPLIANCE</v>
          </cell>
          <cell r="C113">
            <v>-8712.652</v>
          </cell>
          <cell r="D113">
            <v>8712.652</v>
          </cell>
        </row>
        <row r="114">
          <cell r="A114" t="str">
            <v>218002</v>
          </cell>
          <cell r="B114" t="str">
            <v>FIRE EXTINGUISHERS / ALARMS</v>
          </cell>
          <cell r="C114">
            <v>-146</v>
          </cell>
          <cell r="D114">
            <v>146</v>
          </cell>
        </row>
        <row r="115">
          <cell r="A115" t="str">
            <v>219001</v>
          </cell>
          <cell r="B115" t="str">
            <v>DEPRECIATION -VEHICLE OFFIC</v>
          </cell>
          <cell r="C115">
            <v>-2448.0309999999999</v>
          </cell>
          <cell r="D115">
            <v>2448.0309999999999</v>
          </cell>
        </row>
        <row r="116">
          <cell r="A116" t="str">
            <v>220012</v>
          </cell>
          <cell r="B116" t="str">
            <v>FURNITURE &amp; FIXTURES WOODEN</v>
          </cell>
          <cell r="C116">
            <v>-2820.7420000000002</v>
          </cell>
          <cell r="D116">
            <v>2820.7420000000002</v>
          </cell>
        </row>
        <row r="117">
          <cell r="A117" t="str">
            <v>221003</v>
          </cell>
          <cell r="B117" t="str">
            <v>AMORTIZATION -LEASEHOLD IMP</v>
          </cell>
          <cell r="C117">
            <v>-6572.5209999999997</v>
          </cell>
          <cell r="D117">
            <v>6572.5209999999997</v>
          </cell>
        </row>
        <row r="118">
          <cell r="A118" t="str">
            <v>222001</v>
          </cell>
          <cell r="B118" t="str">
            <v>PC / SERVER</v>
          </cell>
          <cell r="C118">
            <v>-5915.9949999999999</v>
          </cell>
          <cell r="D118">
            <v>5915.9949999999999</v>
          </cell>
        </row>
        <row r="119">
          <cell r="A119" t="str">
            <v>223001</v>
          </cell>
          <cell r="B119" t="str">
            <v>I T SOFTWARE</v>
          </cell>
          <cell r="C119">
            <v>-3812.029</v>
          </cell>
          <cell r="D119">
            <v>3812.029</v>
          </cell>
        </row>
        <row r="120">
          <cell r="A120" t="str">
            <v>225002</v>
          </cell>
          <cell r="B120" t="str">
            <v>REPAIR - MACHINE/EQUIPMENT</v>
          </cell>
          <cell r="C120">
            <v>-984</v>
          </cell>
          <cell r="D120">
            <v>984</v>
          </cell>
        </row>
        <row r="121">
          <cell r="A121" t="str">
            <v>225007</v>
          </cell>
          <cell r="B121" t="str">
            <v>REPAIRS - I T HARDWARE</v>
          </cell>
          <cell r="C121">
            <v>-3808.4389999999999</v>
          </cell>
          <cell r="D121">
            <v>3808.4389999999999</v>
          </cell>
        </row>
        <row r="122">
          <cell r="A122" t="str">
            <v>225010</v>
          </cell>
          <cell r="B122" t="str">
            <v>VEHICLE REPAIR OFFICERS</v>
          </cell>
          <cell r="C122">
            <v>-45</v>
          </cell>
          <cell r="D122">
            <v>45</v>
          </cell>
        </row>
        <row r="123">
          <cell r="A123" t="str">
            <v>226001</v>
          </cell>
          <cell r="B123" t="str">
            <v>REPAIR REN &amp; MAINT. PREMISE</v>
          </cell>
          <cell r="C123">
            <v>-33.200000000000003</v>
          </cell>
          <cell r="D123">
            <v>33.200000000000003</v>
          </cell>
        </row>
        <row r="124">
          <cell r="A124" t="str">
            <v>235001</v>
          </cell>
          <cell r="B124" t="str">
            <v>OFFICE STATIONERY</v>
          </cell>
          <cell r="C124">
            <v>-5581.9</v>
          </cell>
          <cell r="D124">
            <v>5581.9</v>
          </cell>
        </row>
        <row r="125">
          <cell r="A125" t="str">
            <v>235002</v>
          </cell>
          <cell r="B125" t="str">
            <v>SECURITY STATIONERY</v>
          </cell>
          <cell r="C125">
            <v>-671.63499999999999</v>
          </cell>
          <cell r="D125">
            <v>671.63499999999999</v>
          </cell>
        </row>
        <row r="126">
          <cell r="A126" t="str">
            <v>235003</v>
          </cell>
          <cell r="B126" t="str">
            <v>PETTY STATIONERY</v>
          </cell>
          <cell r="C126">
            <v>-97.65</v>
          </cell>
          <cell r="D126">
            <v>97.65</v>
          </cell>
        </row>
        <row r="127">
          <cell r="A127" t="str">
            <v>235004</v>
          </cell>
          <cell r="B127" t="str">
            <v>PRINTING STATIONERY</v>
          </cell>
          <cell r="C127">
            <v>-5340.134</v>
          </cell>
          <cell r="D127">
            <v>5340.134</v>
          </cell>
        </row>
        <row r="128">
          <cell r="A128" t="str">
            <v>235006</v>
          </cell>
          <cell r="B128" t="str">
            <v>COMPUTER STATIONERY (CONSUM</v>
          </cell>
          <cell r="C128">
            <v>-137.5</v>
          </cell>
          <cell r="D128">
            <v>137.5</v>
          </cell>
        </row>
        <row r="129">
          <cell r="A129" t="str">
            <v>237001</v>
          </cell>
          <cell r="B129" t="str">
            <v>OFFICE RUNNING EXPENSES</v>
          </cell>
          <cell r="C129">
            <v>-4459.2550000000001</v>
          </cell>
          <cell r="D129">
            <v>4459.2550000000001</v>
          </cell>
        </row>
        <row r="130">
          <cell r="A130" t="str">
            <v>237002</v>
          </cell>
          <cell r="B130" t="str">
            <v>JANITORIAL CHARGES</v>
          </cell>
          <cell r="C130">
            <v>-2960</v>
          </cell>
          <cell r="D130">
            <v>2960</v>
          </cell>
        </row>
        <row r="131">
          <cell r="A131" t="str">
            <v>240009</v>
          </cell>
          <cell r="B131" t="str">
            <v>RESS ADVERTISING</v>
          </cell>
          <cell r="C131">
            <v>-8854.4830000000002</v>
          </cell>
          <cell r="D131">
            <v>8854.4830000000002</v>
          </cell>
        </row>
        <row r="132">
          <cell r="A132" t="str">
            <v>240015</v>
          </cell>
          <cell r="B132" t="str">
            <v>MISCELLANEOUS</v>
          </cell>
          <cell r="C132">
            <v>-18523.963</v>
          </cell>
          <cell r="D132">
            <v>18523.963</v>
          </cell>
        </row>
        <row r="133">
          <cell r="A133" t="str">
            <v>240021</v>
          </cell>
          <cell r="B133" t="str">
            <v>TELEPHONE DIRECTORY</v>
          </cell>
          <cell r="C133">
            <v>-857.25</v>
          </cell>
          <cell r="D133">
            <v>857.25</v>
          </cell>
        </row>
        <row r="134">
          <cell r="A134" t="str">
            <v>245001</v>
          </cell>
          <cell r="B134" t="str">
            <v>ENTERTAINMENT</v>
          </cell>
          <cell r="C134">
            <v>-3072.51</v>
          </cell>
          <cell r="D134">
            <v>3072.51</v>
          </cell>
        </row>
        <row r="135">
          <cell r="A135" t="str">
            <v>245002</v>
          </cell>
          <cell r="B135" t="str">
            <v>PARTIES/DINNERS</v>
          </cell>
          <cell r="C135">
            <v>-951.99599999999998</v>
          </cell>
          <cell r="D135">
            <v>951.99599999999998</v>
          </cell>
        </row>
        <row r="136">
          <cell r="A136" t="str">
            <v>255006</v>
          </cell>
          <cell r="B136" t="str">
            <v>VEHICLE FUEL -OFFICE</v>
          </cell>
          <cell r="C136">
            <v>-555.4</v>
          </cell>
          <cell r="D136">
            <v>555.4</v>
          </cell>
        </row>
        <row r="137">
          <cell r="A137" t="str">
            <v>255007</v>
          </cell>
          <cell r="B137" t="str">
            <v>VEHICLE TAXES &amp; INS. EXECUT</v>
          </cell>
          <cell r="C137">
            <v>-420</v>
          </cell>
          <cell r="D137">
            <v>420</v>
          </cell>
        </row>
        <row r="138">
          <cell r="A138" t="str">
            <v>255008</v>
          </cell>
          <cell r="B138" t="str">
            <v>VEHICLE TAXES &amp; INS.OFFICE</v>
          </cell>
          <cell r="C138">
            <v>-392</v>
          </cell>
          <cell r="D138">
            <v>392</v>
          </cell>
        </row>
        <row r="139">
          <cell r="A139" t="str">
            <v>255009</v>
          </cell>
          <cell r="B139" t="str">
            <v>VEHICLE REPAIR -EXECUTIVES</v>
          </cell>
          <cell r="C139">
            <v>-336</v>
          </cell>
          <cell r="D139">
            <v>336</v>
          </cell>
        </row>
        <row r="140">
          <cell r="A140" t="str">
            <v>255010</v>
          </cell>
          <cell r="B140" t="str">
            <v>VEHICLE REPAIR -OFFICE</v>
          </cell>
          <cell r="C140">
            <v>-175</v>
          </cell>
          <cell r="D140">
            <v>175</v>
          </cell>
        </row>
        <row r="141">
          <cell r="A141" t="str">
            <v>260001</v>
          </cell>
          <cell r="B141" t="str">
            <v>SUBSCRIPTIONS PERIODICAL /</v>
          </cell>
          <cell r="C141">
            <v>-274.2</v>
          </cell>
          <cell r="D141">
            <v>274.2</v>
          </cell>
        </row>
        <row r="142">
          <cell r="A142" t="str">
            <v>260002</v>
          </cell>
          <cell r="B142" t="str">
            <v>SUBSCRIPTIONS INSTITUTIONS</v>
          </cell>
          <cell r="C142">
            <v>-582.5</v>
          </cell>
          <cell r="D142">
            <v>582.5</v>
          </cell>
        </row>
        <row r="143">
          <cell r="A143" t="str">
            <v>265011</v>
          </cell>
          <cell r="B143" t="str">
            <v>DONATIONS -- OTHERS</v>
          </cell>
          <cell r="C143">
            <v>-105</v>
          </cell>
          <cell r="D143">
            <v>105</v>
          </cell>
        </row>
        <row r="144">
          <cell r="A144" t="str">
            <v>270006</v>
          </cell>
          <cell r="B144" t="str">
            <v>TRAVELLING INLAND HOTEL STA</v>
          </cell>
          <cell r="C144">
            <v>-1649.1980000000001</v>
          </cell>
          <cell r="D144">
            <v>1649.1980000000001</v>
          </cell>
        </row>
        <row r="145">
          <cell r="A145" t="str">
            <v>270007</v>
          </cell>
          <cell r="B145" t="str">
            <v>TRAVELLING INLAND AIR-FARE</v>
          </cell>
          <cell r="C145">
            <v>-2283.33</v>
          </cell>
          <cell r="D145">
            <v>2283.33</v>
          </cell>
        </row>
        <row r="146">
          <cell r="A146" t="str">
            <v>270008</v>
          </cell>
          <cell r="B146" t="str">
            <v>TRAVELLING FOREIGN TA / DA</v>
          </cell>
          <cell r="C146">
            <v>-4731.3959999999997</v>
          </cell>
          <cell r="D146">
            <v>4731.3959999999997</v>
          </cell>
        </row>
        <row r="147">
          <cell r="A147" t="str">
            <v>270009</v>
          </cell>
          <cell r="B147" t="str">
            <v>TRAVELLING FOREIGN HOTEL ST</v>
          </cell>
          <cell r="C147">
            <v>-6631.8440000000001</v>
          </cell>
          <cell r="D147">
            <v>6631.8440000000001</v>
          </cell>
        </row>
        <row r="148">
          <cell r="A148" t="str">
            <v>270010</v>
          </cell>
          <cell r="B148" t="str">
            <v>TRAVELLING FOREIGN AIR-FARE</v>
          </cell>
          <cell r="C148">
            <v>36.625999999999998</v>
          </cell>
          <cell r="D148">
            <v>-36.625999999999998</v>
          </cell>
        </row>
        <row r="149">
          <cell r="A149" t="str">
            <v>271001</v>
          </cell>
          <cell r="B149" t="str">
            <v>SECURITY GUARDS CHARGES</v>
          </cell>
          <cell r="C149">
            <v>-39420</v>
          </cell>
          <cell r="D149">
            <v>39420</v>
          </cell>
        </row>
        <row r="150">
          <cell r="A150" t="str">
            <v>272001</v>
          </cell>
          <cell r="B150" t="str">
            <v>CASH TRANSPORT CHARGES</v>
          </cell>
          <cell r="C150">
            <v>-3195.63</v>
          </cell>
          <cell r="D150">
            <v>3195.63</v>
          </cell>
        </row>
        <row r="151">
          <cell r="A151" t="str">
            <v>275001</v>
          </cell>
          <cell r="B151" t="str">
            <v>CONVEYANCE (LOCAL)</v>
          </cell>
          <cell r="C151">
            <v>-21</v>
          </cell>
          <cell r="D151">
            <v>21</v>
          </cell>
        </row>
        <row r="152">
          <cell r="A152" t="str">
            <v>275003</v>
          </cell>
          <cell r="B152" t="str">
            <v>FREIGHT</v>
          </cell>
          <cell r="C152">
            <v>-1363.307</v>
          </cell>
          <cell r="D152">
            <v>1363.307</v>
          </cell>
        </row>
        <row r="153">
          <cell r="A153" t="str">
            <v>278009</v>
          </cell>
          <cell r="B153" t="str">
            <v>WRITE OFF - OTHER ASSETS</v>
          </cell>
          <cell r="C153">
            <v>-46316.618000000002</v>
          </cell>
          <cell r="D153">
            <v>46316.618000000002</v>
          </cell>
        </row>
        <row r="154">
          <cell r="A154" t="str">
            <v>278011</v>
          </cell>
          <cell r="B154" t="str">
            <v>PROVISION - CONSUMER RISK C</v>
          </cell>
          <cell r="C154">
            <v>-26312.615000000002</v>
          </cell>
          <cell r="D154">
            <v>26312.615000000002</v>
          </cell>
        </row>
        <row r="155">
          <cell r="A155" t="str">
            <v>278021</v>
          </cell>
          <cell r="B155" t="str">
            <v>WRITE OFF - CONSUMER LOANS</v>
          </cell>
          <cell r="C155">
            <v>-3937.9609999999998</v>
          </cell>
          <cell r="D155">
            <v>3937.9609999999998</v>
          </cell>
        </row>
        <row r="156">
          <cell r="A156" t="str">
            <v>278024</v>
          </cell>
          <cell r="B156" t="str">
            <v>WRITE OFF - FIXED ASSETS</v>
          </cell>
          <cell r="C156">
            <v>-504.86500000000001</v>
          </cell>
          <cell r="D156">
            <v>504.86500000000001</v>
          </cell>
        </row>
        <row r="157">
          <cell r="A157" t="str">
            <v>283001</v>
          </cell>
          <cell r="B157" t="str">
            <v>HOTEL</v>
          </cell>
          <cell r="C157">
            <v>-1103.8</v>
          </cell>
          <cell r="D157">
            <v>1103.8</v>
          </cell>
        </row>
        <row r="158">
          <cell r="A158" t="str">
            <v>283003</v>
          </cell>
          <cell r="B158" t="str">
            <v>SEMINAR</v>
          </cell>
          <cell r="C158">
            <v>-535.322</v>
          </cell>
          <cell r="D158">
            <v>535.322</v>
          </cell>
        </row>
        <row r="159">
          <cell r="A159" t="str">
            <v>283004</v>
          </cell>
          <cell r="B159" t="str">
            <v>TRAINING EXPENSES -- OTHERS</v>
          </cell>
          <cell r="C159">
            <v>-2722.0859999999998</v>
          </cell>
          <cell r="D159">
            <v>2722.0859999999998</v>
          </cell>
        </row>
        <row r="160">
          <cell r="A160" t="str">
            <v>285007</v>
          </cell>
          <cell r="B160" t="str">
            <v>VISA EXP -VISITORS</v>
          </cell>
          <cell r="C160">
            <v>-898</v>
          </cell>
          <cell r="D160">
            <v>898</v>
          </cell>
        </row>
        <row r="161">
          <cell r="A161" t="str">
            <v>285008</v>
          </cell>
          <cell r="B161" t="str">
            <v>VISA EXP -STAFF</v>
          </cell>
          <cell r="C161">
            <v>-2302.346</v>
          </cell>
          <cell r="D161">
            <v>2302.346</v>
          </cell>
        </row>
        <row r="162">
          <cell r="A162" t="str">
            <v>285021</v>
          </cell>
          <cell r="B162" t="str">
            <v>GUESTS EXPENSES</v>
          </cell>
          <cell r="C162">
            <v>-300</v>
          </cell>
          <cell r="D162">
            <v>300</v>
          </cell>
        </row>
        <row r="163">
          <cell r="A163" t="str">
            <v>285042</v>
          </cell>
          <cell r="B163" t="str">
            <v>CHEQUE RETURN CHARGES</v>
          </cell>
          <cell r="C163">
            <v>-1160</v>
          </cell>
          <cell r="D163">
            <v>1160</v>
          </cell>
        </row>
        <row r="164">
          <cell r="A164" t="str">
            <v>285088</v>
          </cell>
          <cell r="B164" t="str">
            <v>CREDIT CARD &amp; CONSUMER LOAN</v>
          </cell>
          <cell r="C164">
            <v>-27195.333999999999</v>
          </cell>
          <cell r="D164">
            <v>27195.333999999999</v>
          </cell>
        </row>
        <row r="165">
          <cell r="A165" t="str">
            <v>285090</v>
          </cell>
          <cell r="B165" t="str">
            <v>AFS MISC EXPENSES</v>
          </cell>
          <cell r="C165">
            <v>-5806.6980000000003</v>
          </cell>
          <cell r="D165">
            <v>5806.6980000000003</v>
          </cell>
        </row>
        <row r="166">
          <cell r="A166" t="str">
            <v>285091</v>
          </cell>
          <cell r="B166" t="str">
            <v>MASTER CARD MISC EXPENSES</v>
          </cell>
          <cell r="C166">
            <v>-111.104</v>
          </cell>
          <cell r="D166">
            <v>111.104</v>
          </cell>
        </row>
        <row r="167">
          <cell r="A167" t="str">
            <v>285092</v>
          </cell>
          <cell r="B167" t="str">
            <v>GIFT/GIVEWAYS EXP</v>
          </cell>
          <cell r="C167">
            <v>-191.25</v>
          </cell>
          <cell r="D167">
            <v>191.25</v>
          </cell>
        </row>
        <row r="168">
          <cell r="A168" t="str">
            <v>285094</v>
          </cell>
          <cell r="B168" t="str">
            <v>FOREIGN BANK CHARGES</v>
          </cell>
          <cell r="C168">
            <v>-3198.607</v>
          </cell>
          <cell r="D168">
            <v>3198.607</v>
          </cell>
        </row>
        <row r="169">
          <cell r="A169" t="str">
            <v>285099</v>
          </cell>
          <cell r="B169" t="str">
            <v>SUNDRY (DETAILS STATEMENT R</v>
          </cell>
          <cell r="C169">
            <v>-2687.6019999999999</v>
          </cell>
          <cell r="D169">
            <v>2687.6019999999999</v>
          </cell>
        </row>
        <row r="170">
          <cell r="A170" t="str">
            <v>288001</v>
          </cell>
          <cell r="B170" t="str">
            <v>HO SHARE OF EXPENSES</v>
          </cell>
          <cell r="C170">
            <v>-60660</v>
          </cell>
          <cell r="D170">
            <v>60660</v>
          </cell>
        </row>
        <row r="171">
          <cell r="A171" t="str">
            <v>290011</v>
          </cell>
          <cell r="B171" t="str">
            <v>SOFTWARE FEE PAID TO HEAD O</v>
          </cell>
          <cell r="C171">
            <v>-5654.9970000000003</v>
          </cell>
          <cell r="D171">
            <v>5654.9970000000003</v>
          </cell>
        </row>
        <row r="172">
          <cell r="A172" t="str">
            <v>290012</v>
          </cell>
          <cell r="B172" t="str">
            <v>SOFTWARE FEE / LINE RENT PA</v>
          </cell>
          <cell r="C172">
            <v>-158.27600000000001</v>
          </cell>
          <cell r="D172">
            <v>158.27600000000001</v>
          </cell>
        </row>
        <row r="177">
          <cell r="A177" t="str">
            <v>301011</v>
          </cell>
          <cell r="B177" t="str">
            <v>CAPITAL AT OVERSEAS BRANCHE</v>
          </cell>
          <cell r="C177">
            <v>2300000</v>
          </cell>
          <cell r="D177">
            <v>2300000</v>
          </cell>
        </row>
        <row r="178">
          <cell r="A178" t="str">
            <v>309012</v>
          </cell>
          <cell r="B178" t="str">
            <v>UNREMITTED PROFIT OF FOREIG</v>
          </cell>
          <cell r="C178">
            <v>3293795.7949999999</v>
          </cell>
          <cell r="D178">
            <v>3293795.7949999999</v>
          </cell>
        </row>
        <row r="179">
          <cell r="A179" t="str">
            <v>321004</v>
          </cell>
          <cell r="B179" t="str">
            <v>CURRENT DEPOSITS (UNCLAIMED</v>
          </cell>
          <cell r="C179">
            <v>163455.584</v>
          </cell>
          <cell r="D179">
            <v>163455.584</v>
          </cell>
        </row>
        <row r="180">
          <cell r="A180" t="str">
            <v>321052</v>
          </cell>
          <cell r="B180" t="str">
            <v>CURRENT DEPOSITS BD</v>
          </cell>
          <cell r="C180">
            <v>325247.75799999997</v>
          </cell>
          <cell r="D180">
            <v>325247.75799999997</v>
          </cell>
        </row>
        <row r="181">
          <cell r="A181" t="str">
            <v>322012</v>
          </cell>
          <cell r="B181" t="str">
            <v>CALL DEPOSITS BD</v>
          </cell>
          <cell r="C181">
            <v>9069.1569999999992</v>
          </cell>
          <cell r="D181">
            <v>9069.1569999999992</v>
          </cell>
        </row>
        <row r="182">
          <cell r="A182" t="str">
            <v>322015</v>
          </cell>
          <cell r="B182" t="str">
            <v>CALL DEPOSITS USD</v>
          </cell>
          <cell r="C182">
            <v>615.82000000000005</v>
          </cell>
          <cell r="D182">
            <v>615.82000000000005</v>
          </cell>
        </row>
        <row r="183">
          <cell r="A183" t="str">
            <v>322016</v>
          </cell>
          <cell r="B183" t="str">
            <v>CALL DEPOSITS POUND STLG</v>
          </cell>
          <cell r="C183">
            <v>5630.2849999999999</v>
          </cell>
          <cell r="D183">
            <v>5630.2849999999999</v>
          </cell>
        </row>
        <row r="184">
          <cell r="A184" t="str">
            <v>322018</v>
          </cell>
          <cell r="B184" t="str">
            <v>CALL DEPOSITS EURO</v>
          </cell>
          <cell r="C184">
            <v>14.795</v>
          </cell>
          <cell r="D184">
            <v>14.795</v>
          </cell>
        </row>
        <row r="185">
          <cell r="A185" t="str">
            <v>322021</v>
          </cell>
          <cell r="B185" t="str">
            <v>AL-AMMAN DEPOSITS - BAHRAIN</v>
          </cell>
          <cell r="C185">
            <v>312578.98499999999</v>
          </cell>
          <cell r="D185">
            <v>312578.98499999999</v>
          </cell>
        </row>
        <row r="186">
          <cell r="A186" t="str">
            <v>325001</v>
          </cell>
          <cell r="B186" t="str">
            <v>FOREIGN CURRENCY CD US $</v>
          </cell>
          <cell r="C186">
            <v>-3726809.86</v>
          </cell>
          <cell r="D186">
            <v>3726809.86</v>
          </cell>
        </row>
        <row r="187">
          <cell r="A187" t="str">
            <v>325002</v>
          </cell>
          <cell r="B187" t="str">
            <v>FOREIGN CURRENCY CD P.STG.</v>
          </cell>
          <cell r="C187">
            <v>1903.5250000000001</v>
          </cell>
          <cell r="D187">
            <v>1903.5250000000001</v>
          </cell>
        </row>
        <row r="188">
          <cell r="A188" t="str">
            <v>341001</v>
          </cell>
          <cell r="B188" t="str">
            <v>MARGIN ON LG -</v>
          </cell>
          <cell r="C188">
            <v>14731</v>
          </cell>
          <cell r="D188">
            <v>14731</v>
          </cell>
        </row>
        <row r="189">
          <cell r="A189" t="str">
            <v>342001</v>
          </cell>
          <cell r="B189" t="str">
            <v>MARGIN ON LC</v>
          </cell>
          <cell r="C189">
            <v>3873</v>
          </cell>
          <cell r="D189">
            <v>3873</v>
          </cell>
        </row>
        <row r="190">
          <cell r="A190" t="str">
            <v>343032</v>
          </cell>
          <cell r="B190" t="str">
            <v>SD/SC US DOLLARS</v>
          </cell>
          <cell r="C190">
            <v>0</v>
          </cell>
          <cell r="D190">
            <v>0</v>
          </cell>
        </row>
        <row r="191">
          <cell r="A191" t="str">
            <v>343037</v>
          </cell>
          <cell r="B191" t="str">
            <v>SD/SC UAE DIRHAM</v>
          </cell>
          <cell r="C191">
            <v>0</v>
          </cell>
          <cell r="D191">
            <v>0</v>
          </cell>
        </row>
        <row r="192">
          <cell r="A192" t="str">
            <v>343073</v>
          </cell>
          <cell r="B192" t="str">
            <v>SD/SC PAKISTAN SCHOOL FEE</v>
          </cell>
          <cell r="C192">
            <v>0</v>
          </cell>
          <cell r="D192">
            <v>0</v>
          </cell>
        </row>
        <row r="193">
          <cell r="A193" t="str">
            <v>343089</v>
          </cell>
          <cell r="B193" t="str">
            <v>CASH RECEIVED FOR TEZRAFTAR</v>
          </cell>
          <cell r="C193">
            <v>0</v>
          </cell>
          <cell r="D193">
            <v>0</v>
          </cell>
        </row>
        <row r="194">
          <cell r="A194" t="str">
            <v>344001</v>
          </cell>
          <cell r="B194" t="str">
            <v>ACCOUNTS DEPARTMENT</v>
          </cell>
          <cell r="C194">
            <v>57177.159</v>
          </cell>
          <cell r="D194">
            <v>57177.159</v>
          </cell>
        </row>
        <row r="195">
          <cell r="A195" t="str">
            <v>344008</v>
          </cell>
          <cell r="B195" t="str">
            <v>SD. A/C SUNDRY FDR</v>
          </cell>
          <cell r="C195">
            <v>0</v>
          </cell>
          <cell r="D195">
            <v>0</v>
          </cell>
        </row>
        <row r="196">
          <cell r="A196" t="str">
            <v>344062</v>
          </cell>
          <cell r="B196" t="str">
            <v>S/DEP A/C CREDIT CARD PAYME</v>
          </cell>
          <cell r="C196">
            <v>823.78300000000002</v>
          </cell>
          <cell r="D196">
            <v>823.78300000000002</v>
          </cell>
        </row>
        <row r="197">
          <cell r="A197" t="str">
            <v>344068</v>
          </cell>
          <cell r="B197" t="str">
            <v>CASH MASTER CARD</v>
          </cell>
          <cell r="C197">
            <v>558</v>
          </cell>
          <cell r="D197">
            <v>558</v>
          </cell>
        </row>
        <row r="198">
          <cell r="A198" t="str">
            <v>344078</v>
          </cell>
          <cell r="B198" t="str">
            <v>TT / DD/FDD HOME REMITT. CA</v>
          </cell>
          <cell r="C198">
            <v>0</v>
          </cell>
          <cell r="D198">
            <v>0</v>
          </cell>
        </row>
        <row r="199">
          <cell r="A199" t="str">
            <v>344082</v>
          </cell>
          <cell r="B199" t="str">
            <v>REMITT. CASH</v>
          </cell>
          <cell r="C199">
            <v>0</v>
          </cell>
          <cell r="D199">
            <v>0</v>
          </cell>
        </row>
        <row r="200">
          <cell r="A200" t="str">
            <v>344088</v>
          </cell>
          <cell r="B200" t="str">
            <v>UN-CLAIMED DEPOSITS</v>
          </cell>
          <cell r="C200">
            <v>31.766999999999999</v>
          </cell>
          <cell r="D200">
            <v>31.766999999999999</v>
          </cell>
        </row>
        <row r="201">
          <cell r="A201" t="str">
            <v>344092</v>
          </cell>
          <cell r="B201" t="str">
            <v>UNCLAIMED PAYORDER</v>
          </cell>
          <cell r="C201">
            <v>51173.116999999998</v>
          </cell>
          <cell r="D201">
            <v>51173.116999999998</v>
          </cell>
        </row>
        <row r="202">
          <cell r="A202" t="str">
            <v>346011</v>
          </cell>
          <cell r="B202" t="str">
            <v>KEY DEPOSIT LOCKERS - OVERS</v>
          </cell>
          <cell r="C202">
            <v>1265</v>
          </cell>
          <cell r="D202">
            <v>1265</v>
          </cell>
        </row>
        <row r="203">
          <cell r="A203" t="str">
            <v>349001</v>
          </cell>
          <cell r="B203" t="str">
            <v>SUNDRY DEP. A/C.  CLEARING</v>
          </cell>
          <cell r="C203">
            <v>0</v>
          </cell>
          <cell r="D203">
            <v>0</v>
          </cell>
        </row>
        <row r="204">
          <cell r="A204" t="str">
            <v>349012</v>
          </cell>
          <cell r="B204" t="str">
            <v>BANKERS CLEARING HOUSE</v>
          </cell>
          <cell r="C204">
            <v>0</v>
          </cell>
          <cell r="D204">
            <v>0</v>
          </cell>
        </row>
        <row r="205">
          <cell r="A205" t="str">
            <v>359008</v>
          </cell>
          <cell r="B205" t="str">
            <v>EXCESS CASH</v>
          </cell>
          <cell r="C205">
            <v>110.473</v>
          </cell>
          <cell r="D205">
            <v>110.473</v>
          </cell>
        </row>
        <row r="206">
          <cell r="A206" t="str">
            <v>359067</v>
          </cell>
          <cell r="B206" t="str">
            <v>SD G.P.F</v>
          </cell>
          <cell r="C206">
            <v>0</v>
          </cell>
          <cell r="D206">
            <v>0</v>
          </cell>
        </row>
        <row r="207">
          <cell r="A207" t="str">
            <v>359069</v>
          </cell>
          <cell r="B207" t="str">
            <v>SD B.F (OLD OPTION)</v>
          </cell>
          <cell r="C207">
            <v>0</v>
          </cell>
          <cell r="D207">
            <v>0</v>
          </cell>
        </row>
        <row r="208">
          <cell r="A208" t="str">
            <v>359070</v>
          </cell>
          <cell r="B208" t="str">
            <v>SD GROUP ASSURANCE</v>
          </cell>
          <cell r="C208">
            <v>0</v>
          </cell>
          <cell r="D208">
            <v>0</v>
          </cell>
        </row>
        <row r="209">
          <cell r="A209" t="str">
            <v>359073</v>
          </cell>
          <cell r="B209" t="str">
            <v>SD MONETARY ASSISTANCE</v>
          </cell>
          <cell r="C209">
            <v>0</v>
          </cell>
          <cell r="D209">
            <v>0</v>
          </cell>
        </row>
        <row r="210">
          <cell r="A210" t="str">
            <v>359083</v>
          </cell>
          <cell r="B210" t="str">
            <v>SD PARKING ACCOUNT</v>
          </cell>
          <cell r="C210">
            <v>0</v>
          </cell>
          <cell r="D210">
            <v>0</v>
          </cell>
        </row>
        <row r="211">
          <cell r="A211" t="str">
            <v>359096</v>
          </cell>
          <cell r="B211" t="str">
            <v>CASH PURGED IN ATM</v>
          </cell>
          <cell r="C211">
            <v>390</v>
          </cell>
          <cell r="D211">
            <v>390</v>
          </cell>
        </row>
        <row r="212">
          <cell r="A212" t="str">
            <v>362001</v>
          </cell>
          <cell r="B212" t="str">
            <v>DEMAND DEP. FROM BANKS  (J.</v>
          </cell>
          <cell r="C212">
            <v>21308.51</v>
          </cell>
          <cell r="D212">
            <v>21308.51</v>
          </cell>
        </row>
        <row r="213">
          <cell r="A213" t="str">
            <v>366011</v>
          </cell>
          <cell r="B213" t="str">
            <v>DEPOSITS / PLACEMENTS FROM</v>
          </cell>
          <cell r="C213">
            <v>3619200</v>
          </cell>
          <cell r="D213">
            <v>3619200</v>
          </cell>
        </row>
        <row r="214">
          <cell r="A214" t="str">
            <v>366012</v>
          </cell>
          <cell r="B214" t="str">
            <v>CURRENT DEPOSITS UBL OVERSE</v>
          </cell>
          <cell r="C214">
            <v>49648.294000000002</v>
          </cell>
          <cell r="D214">
            <v>49648.294000000002</v>
          </cell>
        </row>
        <row r="215">
          <cell r="A215" t="str">
            <v>381012</v>
          </cell>
          <cell r="B215" t="str">
            <v>SAVING DEPOSITS BD</v>
          </cell>
          <cell r="C215">
            <v>1408581.7069999999</v>
          </cell>
          <cell r="D215">
            <v>1408581.7069999999</v>
          </cell>
        </row>
        <row r="216">
          <cell r="A216" t="str">
            <v>401002</v>
          </cell>
          <cell r="B216" t="str">
            <v>FIXED DEPOSIT - 2 MONTHS</v>
          </cell>
          <cell r="C216">
            <v>43191.466</v>
          </cell>
          <cell r="D216">
            <v>43191.466</v>
          </cell>
        </row>
        <row r="217">
          <cell r="A217" t="str">
            <v>401021</v>
          </cell>
          <cell r="B217" t="str">
            <v>FIXED DEPOSITS BD - ONE MON</v>
          </cell>
          <cell r="C217">
            <v>6717870.7259999998</v>
          </cell>
          <cell r="D217">
            <v>6717870.7259999998</v>
          </cell>
        </row>
        <row r="218">
          <cell r="A218" t="str">
            <v>401022</v>
          </cell>
          <cell r="B218" t="str">
            <v>FIXED DEP. BD - THREE MONTH</v>
          </cell>
          <cell r="C218">
            <v>1662570.2660000001</v>
          </cell>
          <cell r="D218">
            <v>1662570.2660000001</v>
          </cell>
        </row>
        <row r="219">
          <cell r="A219" t="str">
            <v>401023</v>
          </cell>
          <cell r="B219" t="str">
            <v>FIXED DEPOSITS BD - SIX MON</v>
          </cell>
          <cell r="C219">
            <v>1793835.406</v>
          </cell>
          <cell r="D219">
            <v>1793835.406</v>
          </cell>
        </row>
        <row r="220">
          <cell r="A220" t="str">
            <v>401024</v>
          </cell>
          <cell r="B220" t="str">
            <v>FIXED DEPOSITS BD - ONE YEA</v>
          </cell>
          <cell r="C220">
            <v>684161.98499999999</v>
          </cell>
          <cell r="D220">
            <v>684161.98499999999</v>
          </cell>
        </row>
        <row r="221">
          <cell r="A221" t="str">
            <v>405001</v>
          </cell>
          <cell r="B221" t="str">
            <v>FC. FIXED DEP. US$ - 3 MONT</v>
          </cell>
          <cell r="C221">
            <v>9631847.443</v>
          </cell>
          <cell r="D221">
            <v>9631847.443</v>
          </cell>
        </row>
        <row r="222">
          <cell r="A222" t="str">
            <v>405002</v>
          </cell>
          <cell r="B222" t="str">
            <v>FC. FIXED DEP. US$ - 6 MONT</v>
          </cell>
          <cell r="C222">
            <v>1778873.888</v>
          </cell>
          <cell r="D222">
            <v>1778873.888</v>
          </cell>
        </row>
        <row r="223">
          <cell r="A223" t="str">
            <v>405003</v>
          </cell>
          <cell r="B223" t="str">
            <v>FC. FIXED DEPOSITS US $ - O</v>
          </cell>
          <cell r="C223">
            <v>95639.952999999994</v>
          </cell>
          <cell r="D223">
            <v>95639.952999999994</v>
          </cell>
        </row>
        <row r="224">
          <cell r="A224" t="str">
            <v>405013</v>
          </cell>
          <cell r="B224" t="str">
            <v>FC. FIXED DEP. GBP - 1 YEAR</v>
          </cell>
          <cell r="C224">
            <v>6531.5780000000004</v>
          </cell>
          <cell r="D224">
            <v>6531.5780000000004</v>
          </cell>
        </row>
        <row r="225">
          <cell r="A225" t="str">
            <v>405041</v>
          </cell>
          <cell r="B225" t="str">
            <v>FC. FIXED DEP. US$ - 1 MONT</v>
          </cell>
          <cell r="C225">
            <v>6038774.9369999999</v>
          </cell>
          <cell r="D225">
            <v>6038774.9369999999</v>
          </cell>
        </row>
        <row r="226">
          <cell r="A226" t="str">
            <v>405042</v>
          </cell>
          <cell r="B226" t="str">
            <v>FC. FIXED DEP. GBP - 1 MONT</v>
          </cell>
          <cell r="C226">
            <v>823002.08200000005</v>
          </cell>
          <cell r="D226">
            <v>823002.08200000005</v>
          </cell>
        </row>
        <row r="227">
          <cell r="A227" t="str">
            <v>421001</v>
          </cell>
          <cell r="B227" t="str">
            <v>PAYORDER ISSUED</v>
          </cell>
          <cell r="C227">
            <v>62527.273999999998</v>
          </cell>
          <cell r="D227">
            <v>62527.273999999998</v>
          </cell>
        </row>
        <row r="228">
          <cell r="A228" t="str">
            <v>434003</v>
          </cell>
          <cell r="B228" t="str">
            <v>PROVISION FOR INCENTIVE/AWA</v>
          </cell>
          <cell r="C228">
            <v>46525</v>
          </cell>
          <cell r="D228">
            <v>46525</v>
          </cell>
        </row>
        <row r="229">
          <cell r="A229" t="str">
            <v>434018</v>
          </cell>
          <cell r="B229" t="str">
            <v>PROVISION FOR STAFF BENEFIT</v>
          </cell>
          <cell r="C229">
            <v>44072.834999999999</v>
          </cell>
          <cell r="D229">
            <v>44072.834999999999</v>
          </cell>
        </row>
        <row r="230">
          <cell r="A230" t="str">
            <v>434019</v>
          </cell>
          <cell r="B230" t="str">
            <v>PROVISION FOR LEGAL &amp;PROF C</v>
          </cell>
          <cell r="C230">
            <v>13951</v>
          </cell>
          <cell r="D230">
            <v>13951</v>
          </cell>
        </row>
        <row r="231">
          <cell r="A231" t="str">
            <v>434021</v>
          </cell>
          <cell r="B231" t="str">
            <v>PROVISION FOR BONUS PAYABLE</v>
          </cell>
          <cell r="C231">
            <v>22050</v>
          </cell>
          <cell r="D231">
            <v>22050</v>
          </cell>
        </row>
        <row r="232">
          <cell r="A232" t="str">
            <v>434022</v>
          </cell>
          <cell r="B232" t="str">
            <v>PROVISION FOR INSURANCE PAY</v>
          </cell>
          <cell r="C232">
            <v>502</v>
          </cell>
          <cell r="D232">
            <v>502</v>
          </cell>
        </row>
        <row r="233">
          <cell r="A233" t="str">
            <v>434024</v>
          </cell>
          <cell r="B233" t="str">
            <v>PROVISION FOR ELECTRICITY</v>
          </cell>
          <cell r="C233">
            <v>550</v>
          </cell>
          <cell r="D233">
            <v>550</v>
          </cell>
        </row>
        <row r="234">
          <cell r="A234" t="str">
            <v>434025</v>
          </cell>
          <cell r="B234" t="str">
            <v>PROVISION FOR TELEPHONE</v>
          </cell>
          <cell r="C234">
            <v>3650</v>
          </cell>
          <cell r="D234">
            <v>3650</v>
          </cell>
        </row>
        <row r="235">
          <cell r="A235" t="str">
            <v>434028</v>
          </cell>
          <cell r="B235" t="str">
            <v>PROVISION FOR RENT,RATE &amp; T</v>
          </cell>
          <cell r="C235">
            <v>1900</v>
          </cell>
          <cell r="D235">
            <v>1900</v>
          </cell>
        </row>
        <row r="236">
          <cell r="A236" t="str">
            <v>434098</v>
          </cell>
          <cell r="B236" t="str">
            <v>PROVISION FOR OTHER EXPENSE</v>
          </cell>
          <cell r="C236">
            <v>68760</v>
          </cell>
          <cell r="D236">
            <v>68760</v>
          </cell>
        </row>
        <row r="237">
          <cell r="A237" t="str">
            <v>461011</v>
          </cell>
          <cell r="B237" t="str">
            <v>GENERAL PROVISION FOR CONSU</v>
          </cell>
          <cell r="C237">
            <v>386369.14299999998</v>
          </cell>
          <cell r="D237">
            <v>386369.14299999998</v>
          </cell>
        </row>
        <row r="238">
          <cell r="A238" t="str">
            <v>464001</v>
          </cell>
          <cell r="B238" t="str">
            <v>PROVISION FOR OTHER ASSETS</v>
          </cell>
          <cell r="C238">
            <v>26393.15</v>
          </cell>
          <cell r="D238">
            <v>26393.15</v>
          </cell>
        </row>
        <row r="239">
          <cell r="A239" t="str">
            <v>464012</v>
          </cell>
          <cell r="B239" t="str">
            <v>PROVISION FOR OFF BALANCE S</v>
          </cell>
          <cell r="C239">
            <v>4276.7910000000002</v>
          </cell>
          <cell r="D239">
            <v>4276.7910000000002</v>
          </cell>
        </row>
        <row r="240">
          <cell r="A240" t="str">
            <v>467001</v>
          </cell>
          <cell r="B240" t="str">
            <v>FURNITURE &amp; FIXTURES WOODEN</v>
          </cell>
          <cell r="C240">
            <v>39935.400999999998</v>
          </cell>
          <cell r="D240">
            <v>39935.400999999998</v>
          </cell>
        </row>
        <row r="241">
          <cell r="A241" t="str">
            <v>471002</v>
          </cell>
          <cell r="B241" t="str">
            <v>PROVISION FOR GRATUITY -</v>
          </cell>
          <cell r="C241">
            <v>5337.1549999999997</v>
          </cell>
          <cell r="D241">
            <v>5337.1549999999997</v>
          </cell>
        </row>
        <row r="242">
          <cell r="A242" t="str">
            <v>471021</v>
          </cell>
          <cell r="B242" t="str">
            <v>END SERVICE BENEFITS - OVS.</v>
          </cell>
          <cell r="C242">
            <v>2790</v>
          </cell>
          <cell r="D242">
            <v>2790</v>
          </cell>
        </row>
        <row r="243">
          <cell r="A243" t="str">
            <v>473001</v>
          </cell>
          <cell r="B243" t="str">
            <v>PROVISION FOR BAD DEBTS - O</v>
          </cell>
          <cell r="C243">
            <v>4355955.699</v>
          </cell>
          <cell r="D243">
            <v>4355955.699</v>
          </cell>
        </row>
        <row r="244">
          <cell r="A244" t="str">
            <v>501001</v>
          </cell>
          <cell r="B244" t="str">
            <v>ELECTRICAL &amp; OFFICE APPLIAN</v>
          </cell>
          <cell r="C244">
            <v>40946.527000000002</v>
          </cell>
          <cell r="D244">
            <v>40946.527000000002</v>
          </cell>
        </row>
        <row r="245">
          <cell r="A245" t="str">
            <v>502001</v>
          </cell>
          <cell r="B245" t="str">
            <v>ACC. DEPRECIATION - VEHICLE</v>
          </cell>
          <cell r="C245">
            <v>12006.28</v>
          </cell>
          <cell r="D245">
            <v>12006.28</v>
          </cell>
        </row>
        <row r="246">
          <cell r="A246" t="str">
            <v>503001</v>
          </cell>
          <cell r="B246" t="str">
            <v>PC &amp; SERVER</v>
          </cell>
          <cell r="C246">
            <v>145176.43100000001</v>
          </cell>
          <cell r="D246">
            <v>145176.43100000001</v>
          </cell>
        </row>
        <row r="247">
          <cell r="A247" t="str">
            <v>503005</v>
          </cell>
          <cell r="B247" t="str">
            <v>ACCUMULATED AMORTIZATION -</v>
          </cell>
          <cell r="C247">
            <v>49075.472999999998</v>
          </cell>
          <cell r="D247">
            <v>49075.472999999998</v>
          </cell>
        </row>
        <row r="248">
          <cell r="A248" t="str">
            <v>504003</v>
          </cell>
          <cell r="B248" t="str">
            <v>AMORTIZATION - LEASEHOLD IM</v>
          </cell>
          <cell r="C248">
            <v>49280.239000000001</v>
          </cell>
          <cell r="D248">
            <v>49280.239000000001</v>
          </cell>
        </row>
        <row r="249">
          <cell r="A249" t="str">
            <v>529051</v>
          </cell>
          <cell r="B249" t="str">
            <v>INTEREST PAYABLE ON CURRENT</v>
          </cell>
          <cell r="C249">
            <v>0</v>
          </cell>
          <cell r="D249">
            <v>0</v>
          </cell>
        </row>
        <row r="250">
          <cell r="A250" t="str">
            <v>529052</v>
          </cell>
          <cell r="B250" t="str">
            <v>INTEREST PAYABLE ON SAVINGS</v>
          </cell>
          <cell r="C250">
            <v>2122</v>
          </cell>
          <cell r="D250">
            <v>2122</v>
          </cell>
        </row>
        <row r="251">
          <cell r="A251" t="str">
            <v>529053</v>
          </cell>
          <cell r="B251" t="str">
            <v>INTEREST PAYABLE ON TIME DE</v>
          </cell>
          <cell r="C251">
            <v>135237</v>
          </cell>
          <cell r="D251">
            <v>135237</v>
          </cell>
        </row>
        <row r="252">
          <cell r="A252" t="str">
            <v>529056</v>
          </cell>
          <cell r="B252" t="str">
            <v>INTEREST PAYABLE ON DEPOSIT</v>
          </cell>
          <cell r="C252">
            <v>2857</v>
          </cell>
          <cell r="D252">
            <v>2857</v>
          </cell>
        </row>
        <row r="253">
          <cell r="A253" t="str">
            <v>529059</v>
          </cell>
          <cell r="B253" t="str">
            <v>UN-EARNED COMMISSION</v>
          </cell>
          <cell r="C253">
            <v>12401.268</v>
          </cell>
          <cell r="D253">
            <v>12401.268</v>
          </cell>
        </row>
        <row r="254">
          <cell r="A254" t="str">
            <v>532012</v>
          </cell>
          <cell r="B254" t="str">
            <v>INTEREST ON STUCK UP / DOUB</v>
          </cell>
          <cell r="C254">
            <v>780787.28300000005</v>
          </cell>
          <cell r="D254">
            <v>780787.28300000005</v>
          </cell>
        </row>
        <row r="255">
          <cell r="A255" t="str">
            <v>541002</v>
          </cell>
          <cell r="B255" t="str">
            <v>FBC BILLS FOR COLL. OUTWARD</v>
          </cell>
          <cell r="C255">
            <v>19700</v>
          </cell>
          <cell r="D255">
            <v>19700</v>
          </cell>
        </row>
        <row r="256">
          <cell r="A256" t="str">
            <v>541006</v>
          </cell>
          <cell r="B256" t="str">
            <v>IBC BILLS FOR COLLECTION-IN</v>
          </cell>
          <cell r="C256">
            <v>14900</v>
          </cell>
          <cell r="D256">
            <v>14900</v>
          </cell>
        </row>
        <row r="257">
          <cell r="A257" t="str">
            <v>541008</v>
          </cell>
          <cell r="B257" t="str">
            <v>BILLS FOR COLLECTION-INWARD</v>
          </cell>
          <cell r="C257">
            <v>700010</v>
          </cell>
          <cell r="D257">
            <v>700010</v>
          </cell>
        </row>
        <row r="258">
          <cell r="A258" t="str">
            <v>542008</v>
          </cell>
          <cell r="B258" t="str">
            <v>FOREIGN DOCUMENTARY BILLS F</v>
          </cell>
          <cell r="C258">
            <v>89158</v>
          </cell>
          <cell r="D258">
            <v>89158</v>
          </cell>
        </row>
        <row r="259">
          <cell r="A259" t="str">
            <v>543003</v>
          </cell>
          <cell r="B259" t="str">
            <v>BANKERS LIABILITY L.G.</v>
          </cell>
          <cell r="C259">
            <v>2880314.1</v>
          </cell>
          <cell r="D259">
            <v>2880314.1</v>
          </cell>
        </row>
        <row r="260">
          <cell r="A260" t="str">
            <v>544003</v>
          </cell>
          <cell r="B260" t="str">
            <v>BANKER LIABILITY L.C. (CASH</v>
          </cell>
          <cell r="C260">
            <v>10237236</v>
          </cell>
          <cell r="D260">
            <v>10237236</v>
          </cell>
        </row>
        <row r="261">
          <cell r="A261" t="str">
            <v>544004</v>
          </cell>
          <cell r="B261" t="str">
            <v>BANKER LIABILITY L.C. (ICA)</v>
          </cell>
          <cell r="C261">
            <v>517680</v>
          </cell>
          <cell r="D261">
            <v>517680</v>
          </cell>
        </row>
        <row r="262">
          <cell r="A262" t="str">
            <v>549001</v>
          </cell>
          <cell r="B262" t="str">
            <v>BANKERS LIAB L/C ACCEPTANCE</v>
          </cell>
          <cell r="C262">
            <v>405532</v>
          </cell>
          <cell r="D262">
            <v>405532</v>
          </cell>
        </row>
        <row r="263">
          <cell r="A263" t="str">
            <v>555001</v>
          </cell>
          <cell r="B263" t="str">
            <v>BANKERS LIABILITY NIDF</v>
          </cell>
          <cell r="C263">
            <v>-2E-3</v>
          </cell>
          <cell r="D263">
            <v>-2E-3</v>
          </cell>
        </row>
        <row r="264">
          <cell r="A264" t="str">
            <v>581001</v>
          </cell>
          <cell r="B264" t="str">
            <v>INCOME ACCOUNT</v>
          </cell>
          <cell r="C264">
            <v>3345813.8459999999</v>
          </cell>
          <cell r="D264">
            <v>3345813.8459999999</v>
          </cell>
        </row>
        <row r="265">
          <cell r="A265" t="str">
            <v>602012</v>
          </cell>
          <cell r="B265" t="str">
            <v>CASH ON HAND BD (BAHRAIN ON</v>
          </cell>
          <cell r="C265">
            <v>-128539.827</v>
          </cell>
          <cell r="D265">
            <v>128539.827</v>
          </cell>
        </row>
        <row r="266">
          <cell r="A266" t="str">
            <v>603032</v>
          </cell>
          <cell r="B266" t="str">
            <v>BAHRAIN MONETARY AGENCY</v>
          </cell>
          <cell r="C266">
            <v>-189782.272</v>
          </cell>
          <cell r="D266">
            <v>189782.272</v>
          </cell>
        </row>
        <row r="267">
          <cell r="A267" t="str">
            <v>605013</v>
          </cell>
          <cell r="B267" t="str">
            <v>BAHRAIN MONETARY AGENCY</v>
          </cell>
          <cell r="C267">
            <v>-745000</v>
          </cell>
          <cell r="D267">
            <v>745000</v>
          </cell>
        </row>
        <row r="268">
          <cell r="A268" t="str">
            <v>608018</v>
          </cell>
          <cell r="B268" t="str">
            <v>BALANCE WITH FOREIGN BANKS</v>
          </cell>
          <cell r="C268">
            <v>-439.31099999999998</v>
          </cell>
          <cell r="D268">
            <v>439.31099999999998</v>
          </cell>
        </row>
        <row r="269">
          <cell r="A269" t="str">
            <v>608019</v>
          </cell>
          <cell r="B269" t="str">
            <v>BALANCE WITH FOREIGN BANKS</v>
          </cell>
          <cell r="C269">
            <v>-723.48800000000006</v>
          </cell>
          <cell r="D269">
            <v>723.48800000000006</v>
          </cell>
        </row>
        <row r="270">
          <cell r="A270" t="str">
            <v>608029</v>
          </cell>
          <cell r="B270" t="str">
            <v>BALANCE WITH FOREIGN BANKS</v>
          </cell>
          <cell r="C270">
            <v>-14007.844999999999</v>
          </cell>
          <cell r="D270">
            <v>14007.844999999999</v>
          </cell>
        </row>
        <row r="271">
          <cell r="A271" t="str">
            <v>608053</v>
          </cell>
          <cell r="B271" t="str">
            <v>BALANCE  WITH UNITED NATION</v>
          </cell>
          <cell r="C271">
            <v>-2209.1390000000001</v>
          </cell>
          <cell r="D271">
            <v>2209.1390000000001</v>
          </cell>
        </row>
        <row r="272">
          <cell r="A272" t="str">
            <v>608055</v>
          </cell>
          <cell r="B272" t="str">
            <v>BALANCE  WITH UNITED NATION</v>
          </cell>
          <cell r="C272">
            <v>-1683.7829999999999</v>
          </cell>
          <cell r="D272">
            <v>1683.7829999999999</v>
          </cell>
        </row>
        <row r="273">
          <cell r="A273" t="str">
            <v>613012</v>
          </cell>
          <cell r="B273" t="str">
            <v>CASH IN ATM SAFE BD</v>
          </cell>
          <cell r="C273">
            <v>-47620</v>
          </cell>
          <cell r="D273">
            <v>47620</v>
          </cell>
        </row>
        <row r="274">
          <cell r="A274" t="str">
            <v>616001</v>
          </cell>
          <cell r="B274" t="str">
            <v>BAL WITH OVERSEAS BRCHS -US</v>
          </cell>
          <cell r="C274">
            <v>-93314.202999999994</v>
          </cell>
          <cell r="D274">
            <v>93314.202999999994</v>
          </cell>
        </row>
        <row r="275">
          <cell r="A275" t="str">
            <v>616002</v>
          </cell>
          <cell r="B275" t="str">
            <v>BALANCE WITH OVERSEAS BRANC</v>
          </cell>
          <cell r="C275">
            <v>-20691.100999999999</v>
          </cell>
          <cell r="D275">
            <v>20691.100999999999</v>
          </cell>
        </row>
        <row r="276">
          <cell r="A276" t="str">
            <v>616005</v>
          </cell>
          <cell r="B276" t="str">
            <v>BALANCE WITH OVERSEAS BRANC</v>
          </cell>
          <cell r="C276">
            <v>-121.562</v>
          </cell>
          <cell r="D276">
            <v>121.562</v>
          </cell>
        </row>
        <row r="277">
          <cell r="A277" t="str">
            <v>616014</v>
          </cell>
          <cell r="B277" t="str">
            <v>BALANCE WITH OVERSEAS BRANC</v>
          </cell>
          <cell r="C277">
            <v>-50458.78</v>
          </cell>
          <cell r="D277">
            <v>50458.78</v>
          </cell>
        </row>
        <row r="278">
          <cell r="A278" t="str">
            <v>617021</v>
          </cell>
          <cell r="B278" t="str">
            <v>PLACEMENT  WITH UNITED NATI</v>
          </cell>
          <cell r="C278">
            <v>-836759.74300000002</v>
          </cell>
          <cell r="D278">
            <v>836759.74300000002</v>
          </cell>
        </row>
        <row r="279">
          <cell r="A279" t="str">
            <v>618002</v>
          </cell>
          <cell r="B279" t="str">
            <v>PLACEMENT WITH OVERSEAS BRA</v>
          </cell>
          <cell r="C279">
            <v>-0.129</v>
          </cell>
          <cell r="D279">
            <v>0.129</v>
          </cell>
        </row>
        <row r="280">
          <cell r="A280" t="str">
            <v>618003</v>
          </cell>
          <cell r="B280" t="str">
            <v>PLACEMENT WITH OVERSEAS BRA</v>
          </cell>
          <cell r="C280">
            <v>-7.0000000000000001E-3</v>
          </cell>
          <cell r="D280">
            <v>7.0000000000000001E-3</v>
          </cell>
        </row>
        <row r="281">
          <cell r="A281" t="str">
            <v>621001</v>
          </cell>
          <cell r="B281" t="str">
            <v>CALL LOAN/ADV. TO BANKERS</v>
          </cell>
          <cell r="C281">
            <v>-600000</v>
          </cell>
          <cell r="D281">
            <v>600000</v>
          </cell>
        </row>
        <row r="282">
          <cell r="A282" t="str">
            <v>651008</v>
          </cell>
          <cell r="B282" t="str">
            <v>GOP ISLAMIC BOUND (SUKUK)</v>
          </cell>
          <cell r="C282">
            <v>-2488200</v>
          </cell>
          <cell r="D282">
            <v>2488200</v>
          </cell>
        </row>
        <row r="283">
          <cell r="A283" t="str">
            <v>651016</v>
          </cell>
          <cell r="B283" t="str">
            <v>GOV.OF INDONESIA USD BONDS</v>
          </cell>
          <cell r="C283">
            <v>-3377799.36</v>
          </cell>
          <cell r="D283">
            <v>3377799.36</v>
          </cell>
        </row>
        <row r="284">
          <cell r="A284" t="str">
            <v>664012</v>
          </cell>
          <cell r="B284" t="str">
            <v>SHARES AT BAHRAIN UNQUOTED</v>
          </cell>
          <cell r="C284">
            <v>-8000</v>
          </cell>
          <cell r="D284">
            <v>8000</v>
          </cell>
        </row>
        <row r="285">
          <cell r="A285" t="str">
            <v>677001</v>
          </cell>
          <cell r="B285" t="str">
            <v>OTHER BONDS-TABREED 06 FINA</v>
          </cell>
          <cell r="C285">
            <v>-848250</v>
          </cell>
          <cell r="D285">
            <v>848250</v>
          </cell>
        </row>
        <row r="286">
          <cell r="A286" t="str">
            <v>682001</v>
          </cell>
          <cell r="B286" t="str">
            <v>PERSONAL LOAN</v>
          </cell>
          <cell r="C286">
            <v>-8287.3449999999993</v>
          </cell>
          <cell r="D286">
            <v>8287.3449999999993</v>
          </cell>
        </row>
        <row r="287">
          <cell r="A287" t="str">
            <v>685031</v>
          </cell>
          <cell r="B287" t="str">
            <v>GENERAL LOAN</v>
          </cell>
          <cell r="C287">
            <v>-6282580.1200000001</v>
          </cell>
          <cell r="D287">
            <v>6282580.1200000001</v>
          </cell>
        </row>
        <row r="288">
          <cell r="A288" t="str">
            <v>685034</v>
          </cell>
          <cell r="B288" t="str">
            <v>CONSUMER LOAN</v>
          </cell>
          <cell r="C288">
            <v>-209304.61900000001</v>
          </cell>
          <cell r="D288">
            <v>209304.61900000001</v>
          </cell>
        </row>
        <row r="289">
          <cell r="A289" t="str">
            <v>685037</v>
          </cell>
          <cell r="B289" t="str">
            <v>CORPORATE LOAN USD</v>
          </cell>
          <cell r="C289">
            <v>-191070.93900000001</v>
          </cell>
          <cell r="D289">
            <v>191070.93900000001</v>
          </cell>
        </row>
        <row r="290">
          <cell r="A290" t="str">
            <v>685039</v>
          </cell>
          <cell r="B290" t="str">
            <v>RECEIVABLE DFCM GOLD MASTER</v>
          </cell>
          <cell r="C290">
            <v>11188.564</v>
          </cell>
          <cell r="D290">
            <v>-11188.564</v>
          </cell>
        </row>
        <row r="291">
          <cell r="A291" t="str">
            <v>685040</v>
          </cell>
          <cell r="B291" t="str">
            <v>RECEIVABLE DFCM SILVER MAST</v>
          </cell>
          <cell r="C291">
            <v>-4678.0050000000001</v>
          </cell>
          <cell r="D291">
            <v>4678.0050000000001</v>
          </cell>
        </row>
        <row r="292">
          <cell r="A292" t="str">
            <v>685044</v>
          </cell>
          <cell r="B292" t="str">
            <v>LOAN - SYNDICATE - US $</v>
          </cell>
          <cell r="C292">
            <v>-8174293.4050000003</v>
          </cell>
          <cell r="D292">
            <v>8174293.4050000003</v>
          </cell>
        </row>
        <row r="293">
          <cell r="A293" t="str">
            <v>685053</v>
          </cell>
          <cell r="B293" t="str">
            <v>MOI LOANS  5YEARS &amp; OVER</v>
          </cell>
          <cell r="C293">
            <v>-11474780.252</v>
          </cell>
          <cell r="D293">
            <v>11474780.252</v>
          </cell>
        </row>
        <row r="294">
          <cell r="A294" t="str">
            <v>685054</v>
          </cell>
          <cell r="B294" t="str">
            <v>BDF LOANS 5 YEARS &amp; OVER</v>
          </cell>
          <cell r="C294">
            <v>-1691519.338</v>
          </cell>
          <cell r="D294">
            <v>1691519.338</v>
          </cell>
        </row>
        <row r="295">
          <cell r="A295" t="str">
            <v>689001</v>
          </cell>
          <cell r="B295" t="str">
            <v>LOANS AGAINST FOREIGN BILLS</v>
          </cell>
          <cell r="C295">
            <v>-19900</v>
          </cell>
          <cell r="D295">
            <v>19900</v>
          </cell>
        </row>
        <row r="296">
          <cell r="A296" t="str">
            <v>691001</v>
          </cell>
          <cell r="B296" t="str">
            <v>LOANS AGAINST TRUST RECEIPT</v>
          </cell>
          <cell r="C296">
            <v>-5196505.4400000004</v>
          </cell>
          <cell r="D296">
            <v>5196505.4400000004</v>
          </cell>
        </row>
        <row r="297">
          <cell r="A297" t="str">
            <v>692001</v>
          </cell>
          <cell r="B297" t="str">
            <v>LOANS AGAINST PACKING CREDI</v>
          </cell>
          <cell r="C297">
            <v>-6121</v>
          </cell>
          <cell r="D297">
            <v>6121</v>
          </cell>
        </row>
        <row r="298">
          <cell r="A298" t="str">
            <v>721001</v>
          </cell>
          <cell r="B298" t="str">
            <v>PAD OVERDUE IFDBC</v>
          </cell>
          <cell r="C298">
            <v>-58784.601999999999</v>
          </cell>
          <cell r="D298">
            <v>58784.601999999999</v>
          </cell>
        </row>
        <row r="299">
          <cell r="A299" t="str">
            <v>722002</v>
          </cell>
          <cell r="B299" t="str">
            <v>LOCAL BILLS DISCOUNTED (LBD</v>
          </cell>
          <cell r="C299">
            <v>-157299</v>
          </cell>
          <cell r="D299">
            <v>157299</v>
          </cell>
        </row>
        <row r="300">
          <cell r="A300" t="str">
            <v>724001</v>
          </cell>
          <cell r="B300" t="str">
            <v>PAD (CASH)</v>
          </cell>
          <cell r="C300">
            <v>-689792.14</v>
          </cell>
          <cell r="D300">
            <v>689792.14</v>
          </cell>
        </row>
        <row r="301">
          <cell r="A301" t="str">
            <v>726001</v>
          </cell>
          <cell r="B301" t="str">
            <v>FOREIGN BILLS PURCHASED .</v>
          </cell>
          <cell r="C301">
            <v>-21400</v>
          </cell>
          <cell r="D301">
            <v>21400</v>
          </cell>
        </row>
        <row r="302">
          <cell r="A302" t="str">
            <v>741062</v>
          </cell>
          <cell r="B302" t="str">
            <v>GOVERNMENT OF INDONESIA USD</v>
          </cell>
          <cell r="C302">
            <v>-16199</v>
          </cell>
          <cell r="D302">
            <v>16199</v>
          </cell>
        </row>
        <row r="303">
          <cell r="A303" t="str">
            <v>741066</v>
          </cell>
          <cell r="B303" t="str">
            <v>INCOME ACCRUED ON TABREED 0</v>
          </cell>
          <cell r="C303">
            <v>-11752</v>
          </cell>
          <cell r="D303">
            <v>11752</v>
          </cell>
        </row>
        <row r="304">
          <cell r="A304" t="str">
            <v>742003</v>
          </cell>
          <cell r="B304" t="str">
            <v>LEASE HOLD IMPROVEMENT</v>
          </cell>
          <cell r="C304">
            <v>-88899.91</v>
          </cell>
          <cell r="D304">
            <v>88899.91</v>
          </cell>
        </row>
        <row r="305">
          <cell r="A305" t="str">
            <v>744007</v>
          </cell>
          <cell r="B305" t="str">
            <v>FURNITURE &amp; FIXTURE WOODEN,</v>
          </cell>
          <cell r="C305">
            <v>-55316.966</v>
          </cell>
          <cell r="D305">
            <v>55316.966</v>
          </cell>
        </row>
        <row r="306">
          <cell r="A306" t="str">
            <v>744008</v>
          </cell>
          <cell r="B306" t="str">
            <v>LIABRARY BOOKS -</v>
          </cell>
          <cell r="C306">
            <v>-46</v>
          </cell>
          <cell r="D306">
            <v>46</v>
          </cell>
        </row>
        <row r="307">
          <cell r="A307" t="str">
            <v>744010</v>
          </cell>
          <cell r="B307" t="str">
            <v>FURNITURE &amp; FIXTURE - MISC.</v>
          </cell>
          <cell r="C307">
            <v>-3005</v>
          </cell>
          <cell r="D307">
            <v>3005</v>
          </cell>
        </row>
        <row r="308">
          <cell r="A308" t="str">
            <v>744012</v>
          </cell>
          <cell r="B308" t="str">
            <v>FURNITURE &amp; FIXTURE - STEEL</v>
          </cell>
          <cell r="C308">
            <v>-2188</v>
          </cell>
          <cell r="D308">
            <v>2188</v>
          </cell>
        </row>
        <row r="309">
          <cell r="A309" t="str">
            <v>746001</v>
          </cell>
          <cell r="B309" t="str">
            <v>STOCK OF OFFICE STATIONERY</v>
          </cell>
          <cell r="C309">
            <v>-1969.96</v>
          </cell>
          <cell r="D309">
            <v>1969.96</v>
          </cell>
        </row>
        <row r="310">
          <cell r="A310" t="str">
            <v>746002</v>
          </cell>
          <cell r="B310" t="str">
            <v>STOCK OF SECURITY STATIONER</v>
          </cell>
          <cell r="C310">
            <v>-335.88200000000001</v>
          </cell>
          <cell r="D310">
            <v>335.88200000000001</v>
          </cell>
        </row>
        <row r="311">
          <cell r="A311" t="str">
            <v>751021</v>
          </cell>
          <cell r="B311" t="str">
            <v>ADVANCE DEPOSITS - OVS. BRS</v>
          </cell>
          <cell r="C311">
            <v>-200</v>
          </cell>
          <cell r="D311">
            <v>200</v>
          </cell>
        </row>
        <row r="312">
          <cell r="A312" t="str">
            <v>751022</v>
          </cell>
          <cell r="B312" t="str">
            <v>ADVANCE DEPOSIT - CREDIT CA</v>
          </cell>
          <cell r="C312">
            <v>-38394.288</v>
          </cell>
          <cell r="D312">
            <v>38394.288</v>
          </cell>
        </row>
        <row r="313">
          <cell r="A313" t="str">
            <v>761032</v>
          </cell>
          <cell r="B313" t="str">
            <v>SUNDRY DEBTORS - OTHERS</v>
          </cell>
          <cell r="C313">
            <v>-20977.491000000002</v>
          </cell>
          <cell r="D313">
            <v>20977.491000000002</v>
          </cell>
        </row>
        <row r="314">
          <cell r="A314" t="str">
            <v>766001</v>
          </cell>
          <cell r="B314" t="str">
            <v>SUSP. A/C-DD CANCELLED</v>
          </cell>
          <cell r="C314">
            <v>-3389.54</v>
          </cell>
          <cell r="D314">
            <v>3389.54</v>
          </cell>
        </row>
        <row r="315">
          <cell r="A315" t="str">
            <v>771001</v>
          </cell>
          <cell r="B315" t="str">
            <v>SUSP.A/C- CLEARING ADJUSTME</v>
          </cell>
          <cell r="C315">
            <v>-465</v>
          </cell>
          <cell r="D315">
            <v>465</v>
          </cell>
        </row>
        <row r="316">
          <cell r="A316" t="str">
            <v>771002</v>
          </cell>
          <cell r="B316" t="str">
            <v>SUSP.A/C CLRNG.ADJ.OTHERS</v>
          </cell>
          <cell r="C316">
            <v>20236.142</v>
          </cell>
          <cell r="D316">
            <v>-20236.142</v>
          </cell>
        </row>
        <row r="317">
          <cell r="A317" t="str">
            <v>772002</v>
          </cell>
          <cell r="B317" t="str">
            <v>PREPAIRED INSURANCE</v>
          </cell>
          <cell r="C317">
            <v>-398.97300000000001</v>
          </cell>
          <cell r="D317">
            <v>398.97300000000001</v>
          </cell>
        </row>
        <row r="318">
          <cell r="A318" t="str">
            <v>772003</v>
          </cell>
          <cell r="B318" t="str">
            <v>PRE-PAID EXPENSES - OTHERS</v>
          </cell>
          <cell r="C318">
            <v>-53359.580999999998</v>
          </cell>
          <cell r="D318">
            <v>53359.580999999998</v>
          </cell>
        </row>
        <row r="319">
          <cell r="A319" t="str">
            <v>772011</v>
          </cell>
          <cell r="B319" t="str">
            <v>INTEREST ACCRUED ON ADVANCE</v>
          </cell>
          <cell r="C319">
            <v>-152115</v>
          </cell>
          <cell r="D319">
            <v>152115</v>
          </cell>
        </row>
        <row r="320">
          <cell r="A320" t="str">
            <v>772012</v>
          </cell>
          <cell r="B320" t="str">
            <v>INTEREST ACCRUED ON PLACEME</v>
          </cell>
          <cell r="C320">
            <v>-4046</v>
          </cell>
          <cell r="D320">
            <v>4046</v>
          </cell>
        </row>
        <row r="321">
          <cell r="A321" t="str">
            <v>772017</v>
          </cell>
          <cell r="B321" t="str">
            <v>OTHER RECEIVABLES</v>
          </cell>
          <cell r="C321">
            <v>-146873</v>
          </cell>
          <cell r="D321">
            <v>146873</v>
          </cell>
        </row>
        <row r="322">
          <cell r="A322" t="str">
            <v>773002</v>
          </cell>
          <cell r="B322" t="str">
            <v>OTHER ASSETS- ADV RENT PAID</v>
          </cell>
          <cell r="C322">
            <v>-6325</v>
          </cell>
          <cell r="D322">
            <v>6325</v>
          </cell>
        </row>
        <row r="323">
          <cell r="A323" t="str">
            <v>774001</v>
          </cell>
          <cell r="B323" t="str">
            <v>OTHER ASSET-ADV.POSTAGE / T</v>
          </cell>
          <cell r="C323">
            <v>-50</v>
          </cell>
          <cell r="D323">
            <v>50</v>
          </cell>
        </row>
        <row r="324">
          <cell r="A324" t="str">
            <v>776006</v>
          </cell>
          <cell r="B324" t="str">
            <v>OTHER ASSETS A/C MARKUP REC</v>
          </cell>
          <cell r="C324">
            <v>174.61600000000001</v>
          </cell>
          <cell r="D324">
            <v>-174.61600000000001</v>
          </cell>
        </row>
        <row r="325">
          <cell r="A325" t="str">
            <v>779001</v>
          </cell>
          <cell r="B325" t="str">
            <v>CASH IN TRANSIT</v>
          </cell>
          <cell r="C325">
            <v>0</v>
          </cell>
          <cell r="D325">
            <v>0</v>
          </cell>
        </row>
        <row r="326">
          <cell r="A326" t="str">
            <v>779011</v>
          </cell>
          <cell r="B326" t="str">
            <v>ZAYANI INVESTMENT AT BAHRAI</v>
          </cell>
          <cell r="C326">
            <v>-26393.15</v>
          </cell>
          <cell r="D326">
            <v>26393.15</v>
          </cell>
        </row>
        <row r="327">
          <cell r="A327" t="str">
            <v>779017</v>
          </cell>
          <cell r="B327" t="str">
            <v>O/A A/C TEZRAFTAR CASH EVEN</v>
          </cell>
          <cell r="C327">
            <v>-11849.785</v>
          </cell>
          <cell r="D327">
            <v>11849.785</v>
          </cell>
        </row>
        <row r="328">
          <cell r="A328" t="str">
            <v>785001</v>
          </cell>
          <cell r="B328" t="str">
            <v>OTHER ASSETS - MEND</v>
          </cell>
          <cell r="C328">
            <v>5.7000000000000002E-2</v>
          </cell>
          <cell r="D328">
            <v>-5.7000000000000002E-2</v>
          </cell>
        </row>
        <row r="329">
          <cell r="A329" t="str">
            <v>795001</v>
          </cell>
          <cell r="B329" t="str">
            <v>PC &amp; SERVER -</v>
          </cell>
          <cell r="C329">
            <v>-158040.69099999999</v>
          </cell>
          <cell r="D329">
            <v>158040.69099999999</v>
          </cell>
        </row>
        <row r="330">
          <cell r="A330" t="str">
            <v>795002</v>
          </cell>
          <cell r="B330" t="str">
            <v>PRINTER/PERIPHERALS -</v>
          </cell>
          <cell r="C330">
            <v>-3989.02</v>
          </cell>
          <cell r="D330">
            <v>3989.02</v>
          </cell>
        </row>
        <row r="331">
          <cell r="A331" t="str">
            <v>795004</v>
          </cell>
          <cell r="B331" t="str">
            <v>COMMUNICATION/NETWORKING</v>
          </cell>
          <cell r="C331">
            <v>-19674.823</v>
          </cell>
          <cell r="D331">
            <v>19674.823</v>
          </cell>
        </row>
        <row r="332">
          <cell r="A332" t="str">
            <v>795005</v>
          </cell>
          <cell r="B332" t="str">
            <v>IT SOFTWARE</v>
          </cell>
          <cell r="C332">
            <v>-67808.494999999995</v>
          </cell>
          <cell r="D332">
            <v>67808.494999999995</v>
          </cell>
        </row>
        <row r="333">
          <cell r="A333" t="str">
            <v>821002</v>
          </cell>
          <cell r="B333" t="str">
            <v>FBC BILLS LODGED OUTWARD</v>
          </cell>
          <cell r="C333">
            <v>-19700</v>
          </cell>
          <cell r="D333">
            <v>19700</v>
          </cell>
        </row>
        <row r="334">
          <cell r="A334" t="str">
            <v>821006</v>
          </cell>
          <cell r="B334" t="str">
            <v>IBC BILLS LODGED-INWARD</v>
          </cell>
          <cell r="C334">
            <v>-14900</v>
          </cell>
          <cell r="D334">
            <v>14900</v>
          </cell>
        </row>
        <row r="335">
          <cell r="A335" t="str">
            <v>822007</v>
          </cell>
          <cell r="B335" t="str">
            <v>FOREIGN DOCUMENTARY BILLS L</v>
          </cell>
          <cell r="C335">
            <v>-700010</v>
          </cell>
          <cell r="D335">
            <v>700010</v>
          </cell>
        </row>
        <row r="336">
          <cell r="A336" t="str">
            <v>822008</v>
          </cell>
          <cell r="B336" t="str">
            <v>FOREIGN DOCUMENTARY BILLS L</v>
          </cell>
          <cell r="C336">
            <v>-89158</v>
          </cell>
          <cell r="D336">
            <v>89158</v>
          </cell>
        </row>
        <row r="337">
          <cell r="A337" t="str">
            <v>823003</v>
          </cell>
          <cell r="B337" t="str">
            <v>CURTOMER'S LIABILITY L.G.</v>
          </cell>
          <cell r="C337">
            <v>-2880314.1</v>
          </cell>
          <cell r="D337">
            <v>2880314.1</v>
          </cell>
        </row>
        <row r="338">
          <cell r="A338" t="str">
            <v>824003</v>
          </cell>
          <cell r="B338" t="str">
            <v>CUSTOMER LIABILITY L.C. (CA</v>
          </cell>
          <cell r="C338">
            <v>-10237236</v>
          </cell>
          <cell r="D338">
            <v>10237236</v>
          </cell>
        </row>
        <row r="339">
          <cell r="A339" t="str">
            <v>824004</v>
          </cell>
          <cell r="B339" t="str">
            <v>CUSTOMER LIABILITY L.C. (IC</v>
          </cell>
          <cell r="C339">
            <v>-517680</v>
          </cell>
          <cell r="D339">
            <v>517680</v>
          </cell>
        </row>
        <row r="340">
          <cell r="A340" t="str">
            <v>829001</v>
          </cell>
          <cell r="B340" t="str">
            <v>CUST LIAB. L/C ACCEPTANCE</v>
          </cell>
          <cell r="C340">
            <v>-405532</v>
          </cell>
          <cell r="D340">
            <v>405532</v>
          </cell>
        </row>
        <row r="341">
          <cell r="A341" t="str">
            <v>835001</v>
          </cell>
          <cell r="B341" t="str">
            <v>CUSTOMER LIABILITY NIDF</v>
          </cell>
          <cell r="C341">
            <v>-49.140999999999998</v>
          </cell>
          <cell r="D341">
            <v>49.140999999999998</v>
          </cell>
        </row>
        <row r="342">
          <cell r="A342" t="str">
            <v>842012</v>
          </cell>
          <cell r="B342" t="str">
            <v>MAIN OFFICE ACCOUNT - BD</v>
          </cell>
          <cell r="C342">
            <v>0</v>
          </cell>
          <cell r="D342">
            <v>0</v>
          </cell>
        </row>
        <row r="343">
          <cell r="A343" t="str">
            <v>861001</v>
          </cell>
          <cell r="B343" t="str">
            <v>EXPENDITURE ACCOUNT</v>
          </cell>
          <cell r="C343">
            <v>-2219391.645</v>
          </cell>
          <cell r="D343">
            <v>2219391.645</v>
          </cell>
        </row>
        <row r="344">
          <cell r="A344" t="str">
            <v>911001</v>
          </cell>
          <cell r="B344" t="str">
            <v>AUTO CAR FINANCE</v>
          </cell>
          <cell r="C344">
            <v>-21502.669000000002</v>
          </cell>
          <cell r="D344">
            <v>21502.669000000002</v>
          </cell>
        </row>
        <row r="345">
          <cell r="A345" t="str">
            <v>921001</v>
          </cell>
          <cell r="B345" t="str">
            <v>ELECTRICAL &amp; OFFICE APPLIAN</v>
          </cell>
          <cell r="C345">
            <v>-80740.790999999997</v>
          </cell>
          <cell r="D345">
            <v>80740.790999999997</v>
          </cell>
        </row>
        <row r="346">
          <cell r="A346" t="str">
            <v>922001</v>
          </cell>
          <cell r="B346" t="str">
            <v>VEHICLE OFFICE -</v>
          </cell>
          <cell r="C346">
            <v>-27858</v>
          </cell>
          <cell r="D346">
            <v>27858</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22 "/>
      <sheetName val="IE 922"/>
      <sheetName val="December 06"/>
      <sheetName val="November 06"/>
      <sheetName val="Sheet3"/>
    </sheetNames>
    <sheetDataSet>
      <sheetData sheetId="0" refreshError="1"/>
      <sheetData sheetId="1" refreshError="1"/>
      <sheetData sheetId="2">
        <row r="5">
          <cell r="A5" t="str">
            <v>001001</v>
          </cell>
          <cell r="B5" t="str">
            <v>I/R ON LOANS / SMALL LOANS</v>
          </cell>
          <cell r="C5">
            <v>511.43900000000002</v>
          </cell>
          <cell r="D5">
            <v>511.43900000000002</v>
          </cell>
        </row>
        <row r="6">
          <cell r="A6" t="str">
            <v>001020</v>
          </cell>
          <cell r="B6" t="str">
            <v>I/R ON OVERDRAFTS</v>
          </cell>
          <cell r="C6">
            <v>2004.2439999999999</v>
          </cell>
          <cell r="D6">
            <v>2004.2439999999999</v>
          </cell>
        </row>
        <row r="7">
          <cell r="A7" t="str">
            <v>001053</v>
          </cell>
          <cell r="B7" t="str">
            <v>CONSUMER LOAN</v>
          </cell>
          <cell r="C7">
            <v>294114.24400000001</v>
          </cell>
          <cell r="D7">
            <v>294114.24400000001</v>
          </cell>
        </row>
        <row r="8">
          <cell r="A8" t="str">
            <v>025014</v>
          </cell>
          <cell r="B8" t="str">
            <v>MAIN OFFICE ACCOUNT</v>
          </cell>
          <cell r="C8">
            <v>18023.437999999998</v>
          </cell>
          <cell r="D8">
            <v>18023.437999999998</v>
          </cell>
        </row>
        <row r="9">
          <cell r="A9" t="str">
            <v>062002</v>
          </cell>
          <cell r="B9" t="str">
            <v>PLS EXCHANGE-DOLLAR</v>
          </cell>
          <cell r="C9">
            <v>56.29</v>
          </cell>
          <cell r="D9">
            <v>56.29</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787.25800000000004</v>
          </cell>
          <cell r="D12">
            <v>787.25800000000004</v>
          </cell>
        </row>
        <row r="13">
          <cell r="A13" t="str">
            <v>064022</v>
          </cell>
          <cell r="B13" t="str">
            <v>PLS COM ON ISSUE OF NEW CHE</v>
          </cell>
          <cell r="C13">
            <v>195</v>
          </cell>
          <cell r="D13">
            <v>195</v>
          </cell>
        </row>
        <row r="14">
          <cell r="A14" t="str">
            <v>064089</v>
          </cell>
          <cell r="B14" t="str">
            <v>IFDBC</v>
          </cell>
          <cell r="C14">
            <v>10</v>
          </cell>
          <cell r="D14">
            <v>10</v>
          </cell>
        </row>
        <row r="15">
          <cell r="A15" t="str">
            <v>066001</v>
          </cell>
          <cell r="B15" t="str">
            <v>LOCKERS</v>
          </cell>
          <cell r="C15">
            <v>13</v>
          </cell>
          <cell r="D15">
            <v>13</v>
          </cell>
        </row>
        <row r="16">
          <cell r="A16" t="str">
            <v>078001</v>
          </cell>
          <cell r="B16" t="str">
            <v>PLS O/R-INCIDENTAL CHARGES</v>
          </cell>
          <cell r="C16">
            <v>1801.7070000000001</v>
          </cell>
          <cell r="D16">
            <v>1801.7070000000001</v>
          </cell>
        </row>
        <row r="17">
          <cell r="A17" t="str">
            <v>078057</v>
          </cell>
          <cell r="B17" t="str">
            <v>FACILITIES PROCESSING FEES</v>
          </cell>
          <cell r="C17">
            <v>30</v>
          </cell>
          <cell r="D17">
            <v>30</v>
          </cell>
        </row>
        <row r="18">
          <cell r="A18" t="str">
            <v>078084</v>
          </cell>
          <cell r="B18" t="str">
            <v>CONSUMER LOAN - PREPAYMENT</v>
          </cell>
          <cell r="C18">
            <v>6307.0240000000003</v>
          </cell>
          <cell r="D18">
            <v>6307.0240000000003</v>
          </cell>
        </row>
        <row r="19">
          <cell r="A19" t="str">
            <v>078085</v>
          </cell>
          <cell r="B19" t="str">
            <v>CONSUMER LOAN - MISC FEES</v>
          </cell>
          <cell r="C19">
            <v>32376.403999999999</v>
          </cell>
          <cell r="D19">
            <v>32376.403999999999</v>
          </cell>
        </row>
        <row r="20">
          <cell r="A20" t="str">
            <v>078094</v>
          </cell>
          <cell r="B20" t="str">
            <v>BENEFIT SWITCH RELATED INCO</v>
          </cell>
          <cell r="C20">
            <v>255.75</v>
          </cell>
          <cell r="D20">
            <v>255.75</v>
          </cell>
        </row>
        <row r="21">
          <cell r="A21" t="str">
            <v>080001</v>
          </cell>
          <cell r="B21" t="str">
            <v>POSTAGE RECOVERIES - CORPOR</v>
          </cell>
          <cell r="C21">
            <v>33</v>
          </cell>
          <cell r="D21">
            <v>33</v>
          </cell>
        </row>
        <row r="22">
          <cell r="A22" t="str">
            <v>080002</v>
          </cell>
          <cell r="B22" t="str">
            <v>TELEX RECOVERIES</v>
          </cell>
          <cell r="C22">
            <v>17</v>
          </cell>
          <cell r="D22">
            <v>17</v>
          </cell>
        </row>
        <row r="23">
          <cell r="A23" t="str">
            <v>080003</v>
          </cell>
          <cell r="B23" t="str">
            <v>TELEGRAM RECOVERIES</v>
          </cell>
          <cell r="C23">
            <v>45</v>
          </cell>
          <cell r="D23">
            <v>45</v>
          </cell>
        </row>
        <row r="24">
          <cell r="A24" t="str">
            <v>080009</v>
          </cell>
          <cell r="B24" t="str">
            <v>CLEARING CHEQUE  RECOVERIES</v>
          </cell>
          <cell r="C24">
            <v>1120</v>
          </cell>
          <cell r="D24">
            <v>1120</v>
          </cell>
        </row>
        <row r="25">
          <cell r="A25" t="str">
            <v>080021</v>
          </cell>
          <cell r="B25" t="str">
            <v>TEZRAFTAAR TT REIMBURSEMENT</v>
          </cell>
          <cell r="C25">
            <v>23601.882000000001</v>
          </cell>
          <cell r="D25">
            <v>23601.882000000001</v>
          </cell>
        </row>
        <row r="26">
          <cell r="A26" t="str">
            <v>080023</v>
          </cell>
          <cell r="B26" t="str">
            <v>INSURANCE RECOVERIES - CONS</v>
          </cell>
          <cell r="C26">
            <v>76584.281000000003</v>
          </cell>
          <cell r="D26">
            <v>76584.281000000003</v>
          </cell>
        </row>
        <row r="27">
          <cell r="A27" t="str">
            <v>114011</v>
          </cell>
          <cell r="B27" t="str">
            <v>INTEREST PAID - CURRENT ACC</v>
          </cell>
          <cell r="C27">
            <v>-62.347000000000001</v>
          </cell>
          <cell r="D27">
            <v>62.347000000000001</v>
          </cell>
        </row>
        <row r="28">
          <cell r="A28" t="str">
            <v>122012</v>
          </cell>
          <cell r="B28" t="str">
            <v>SB DEPOSITS - BD</v>
          </cell>
          <cell r="C28">
            <v>-1884.412</v>
          </cell>
          <cell r="D28">
            <v>1884.412</v>
          </cell>
        </row>
        <row r="29">
          <cell r="A29" t="str">
            <v>123013</v>
          </cell>
          <cell r="B29" t="str">
            <v>FIXED DEPOSITS BD</v>
          </cell>
          <cell r="C29">
            <v>-31948.376</v>
          </cell>
          <cell r="D29">
            <v>31948.376</v>
          </cell>
        </row>
        <row r="30">
          <cell r="A30" t="str">
            <v>123019</v>
          </cell>
          <cell r="B30" t="str">
            <v>FIXED DEPOSITS - US $</v>
          </cell>
          <cell r="C30">
            <v>-14630.156000000001</v>
          </cell>
          <cell r="D30">
            <v>14630.156000000001</v>
          </cell>
        </row>
        <row r="31">
          <cell r="A31" t="str">
            <v>130014</v>
          </cell>
          <cell r="B31" t="str">
            <v>MAIN OFFICE ACCOUNT</v>
          </cell>
          <cell r="C31">
            <v>-57882</v>
          </cell>
          <cell r="D31">
            <v>57882</v>
          </cell>
        </row>
        <row r="32">
          <cell r="A32" t="str">
            <v>140011</v>
          </cell>
          <cell r="B32" t="str">
            <v>BASIC SALARIES - OFFICERS</v>
          </cell>
          <cell r="C32">
            <v>-27477</v>
          </cell>
          <cell r="D32">
            <v>27477</v>
          </cell>
        </row>
        <row r="33">
          <cell r="A33" t="str">
            <v>140012</v>
          </cell>
          <cell r="B33" t="str">
            <v>BASIC SALARIES - CLERICAL</v>
          </cell>
          <cell r="C33">
            <v>-3011.9960000000001</v>
          </cell>
          <cell r="D33">
            <v>3011.9960000000001</v>
          </cell>
        </row>
        <row r="34">
          <cell r="A34" t="str">
            <v>145020</v>
          </cell>
          <cell r="B34" t="str">
            <v>OTHER ALLOWANCES</v>
          </cell>
          <cell r="C34">
            <v>-20325.996999999999</v>
          </cell>
          <cell r="D34">
            <v>20325.996999999999</v>
          </cell>
        </row>
        <row r="35">
          <cell r="A35" t="str">
            <v>145067</v>
          </cell>
          <cell r="B35" t="str">
            <v>TEZRAFTAR EVENING /FRIDAY A</v>
          </cell>
          <cell r="C35">
            <v>-445.5</v>
          </cell>
          <cell r="D35">
            <v>445.5</v>
          </cell>
        </row>
        <row r="36">
          <cell r="A36" t="str">
            <v>148001</v>
          </cell>
          <cell r="B36" t="str">
            <v>MESSENGER / OFFICE BOYS</v>
          </cell>
          <cell r="C36">
            <v>-2064</v>
          </cell>
          <cell r="D36">
            <v>2064</v>
          </cell>
        </row>
        <row r="37">
          <cell r="A37" t="str">
            <v>152012</v>
          </cell>
          <cell r="B37" t="str">
            <v>MEDIACAL INSURANCE-OVS</v>
          </cell>
          <cell r="C37">
            <v>-3520.3829999999998</v>
          </cell>
          <cell r="D37">
            <v>3520.3829999999998</v>
          </cell>
        </row>
        <row r="38">
          <cell r="A38" t="str">
            <v>155011</v>
          </cell>
          <cell r="B38" t="str">
            <v>EOSB EXPATS</v>
          </cell>
          <cell r="C38">
            <v>-352.04700000000003</v>
          </cell>
          <cell r="D38">
            <v>352.04700000000003</v>
          </cell>
        </row>
        <row r="39">
          <cell r="A39" t="str">
            <v>165001</v>
          </cell>
          <cell r="B39" t="str">
            <v>BONUS PAID  - (OFFICERS)</v>
          </cell>
          <cell r="C39">
            <v>-2398.9549999999999</v>
          </cell>
          <cell r="D39">
            <v>2398.9549999999999</v>
          </cell>
        </row>
        <row r="40">
          <cell r="A40" t="str">
            <v>170001</v>
          </cell>
          <cell r="B40" t="str">
            <v>BONUS PAID  - (NON-OFFICERS</v>
          </cell>
          <cell r="C40">
            <v>-192.5</v>
          </cell>
          <cell r="D40">
            <v>192.5</v>
          </cell>
        </row>
        <row r="41">
          <cell r="A41" t="str">
            <v>172001</v>
          </cell>
          <cell r="B41" t="str">
            <v>PERFORMANCE AWARDS</v>
          </cell>
          <cell r="C41">
            <v>-6282.308</v>
          </cell>
          <cell r="D41">
            <v>6282.308</v>
          </cell>
        </row>
        <row r="42">
          <cell r="A42" t="str">
            <v>172003</v>
          </cell>
          <cell r="B42" t="str">
            <v>BRANCH PERFORMANCE AWARDS</v>
          </cell>
          <cell r="C42">
            <v>0</v>
          </cell>
          <cell r="D42">
            <v>0</v>
          </cell>
        </row>
        <row r="43">
          <cell r="A43" t="str">
            <v>180001</v>
          </cell>
          <cell r="B43" t="str">
            <v>RENT - OFFICE</v>
          </cell>
          <cell r="C43">
            <v>-14400</v>
          </cell>
          <cell r="D43">
            <v>14400</v>
          </cell>
        </row>
        <row r="44">
          <cell r="A44" t="str">
            <v>180011</v>
          </cell>
          <cell r="B44" t="str">
            <v>RATES &amp; TAXES - TRADE LICEN</v>
          </cell>
          <cell r="C44">
            <v>-88</v>
          </cell>
          <cell r="D44">
            <v>88</v>
          </cell>
        </row>
        <row r="45">
          <cell r="A45" t="str">
            <v>180012</v>
          </cell>
          <cell r="B45" t="str">
            <v>RATES &amp; TAXES - COMMERCIAL</v>
          </cell>
          <cell r="C45">
            <v>-11751.204</v>
          </cell>
          <cell r="D45">
            <v>11751.204</v>
          </cell>
        </row>
        <row r="46">
          <cell r="A46" t="str">
            <v>190001</v>
          </cell>
          <cell r="B46" t="str">
            <v>GAS - ELECTRICITY-OFFICE</v>
          </cell>
          <cell r="C46">
            <v>-2059.1999999999998</v>
          </cell>
          <cell r="D46">
            <v>2059.1999999999998</v>
          </cell>
        </row>
        <row r="47">
          <cell r="A47" t="str">
            <v>195001</v>
          </cell>
          <cell r="B47" t="str">
            <v>INSURANCE-FIRE/THEIFT</v>
          </cell>
          <cell r="C47">
            <v>-511.37700000000001</v>
          </cell>
          <cell r="D47">
            <v>511.37700000000001</v>
          </cell>
        </row>
        <row r="48">
          <cell r="A48" t="str">
            <v>195011</v>
          </cell>
          <cell r="B48" t="str">
            <v>GOSI LOCAL</v>
          </cell>
          <cell r="C48">
            <v>-4626.5</v>
          </cell>
          <cell r="D48">
            <v>4626.5</v>
          </cell>
        </row>
        <row r="49">
          <cell r="A49" t="str">
            <v>195012</v>
          </cell>
          <cell r="B49" t="str">
            <v>INSURANCE-FIRE/THEFT</v>
          </cell>
          <cell r="C49">
            <v>-118.623</v>
          </cell>
          <cell r="D49">
            <v>118.623</v>
          </cell>
        </row>
        <row r="50">
          <cell r="A50" t="str">
            <v>205001</v>
          </cell>
          <cell r="B50" t="str">
            <v>POSTAGE</v>
          </cell>
          <cell r="C50">
            <v>-200.554</v>
          </cell>
          <cell r="D50">
            <v>200.554</v>
          </cell>
        </row>
        <row r="51">
          <cell r="A51" t="str">
            <v>205002</v>
          </cell>
          <cell r="B51" t="str">
            <v>TELEX / T.P</v>
          </cell>
          <cell r="C51">
            <v>-26.382999999999999</v>
          </cell>
          <cell r="D51">
            <v>26.382999999999999</v>
          </cell>
        </row>
        <row r="52">
          <cell r="A52" t="str">
            <v>206001</v>
          </cell>
          <cell r="B52" t="str">
            <v>TELEPHONE / TRUNK CALL - OF</v>
          </cell>
          <cell r="C52">
            <v>-3464.652</v>
          </cell>
          <cell r="D52">
            <v>3464.652</v>
          </cell>
        </row>
        <row r="53">
          <cell r="A53" t="str">
            <v>206011</v>
          </cell>
          <cell r="B53" t="str">
            <v>FAX - OFFICE</v>
          </cell>
          <cell r="C53">
            <v>-81.254000000000005</v>
          </cell>
          <cell r="D53">
            <v>81.254000000000005</v>
          </cell>
        </row>
        <row r="54">
          <cell r="A54" t="str">
            <v>207011</v>
          </cell>
          <cell r="B54" t="str">
            <v>TELEPHONE LINE FOR REUTERS/</v>
          </cell>
          <cell r="C54">
            <v>-438.40600000000001</v>
          </cell>
          <cell r="D54">
            <v>438.40600000000001</v>
          </cell>
        </row>
        <row r="55">
          <cell r="A55" t="str">
            <v>208002</v>
          </cell>
          <cell r="B55" t="str">
            <v>RUETER FEE / SWIFT EXPENSES</v>
          </cell>
          <cell r="C55">
            <v>-1020.812</v>
          </cell>
          <cell r="D55">
            <v>1020.812</v>
          </cell>
        </row>
        <row r="56">
          <cell r="A56" t="str">
            <v>208003</v>
          </cell>
          <cell r="B56" t="str">
            <v>SOFTWARE CHARGES</v>
          </cell>
          <cell r="C56">
            <v>432.58699999999999</v>
          </cell>
          <cell r="D56">
            <v>-432.58699999999999</v>
          </cell>
        </row>
        <row r="57">
          <cell r="A57" t="str">
            <v>208012</v>
          </cell>
          <cell r="B57" t="str">
            <v>BENEFIT SWITCH EXPENSES</v>
          </cell>
          <cell r="C57">
            <v>-5155.8</v>
          </cell>
          <cell r="D57">
            <v>5155.8</v>
          </cell>
        </row>
        <row r="58">
          <cell r="A58" t="str">
            <v>218001</v>
          </cell>
          <cell r="B58" t="str">
            <v>DEPRECIATION-ELECTRICAL &amp; O</v>
          </cell>
          <cell r="C58">
            <v>-4580.8950000000004</v>
          </cell>
          <cell r="D58">
            <v>4580.8950000000004</v>
          </cell>
        </row>
        <row r="59">
          <cell r="A59" t="str">
            <v>218002</v>
          </cell>
          <cell r="B59" t="str">
            <v>DEPRECIATION-FIRE EXTINGUIS</v>
          </cell>
          <cell r="C59">
            <v>-52</v>
          </cell>
          <cell r="D59">
            <v>52</v>
          </cell>
        </row>
        <row r="60">
          <cell r="A60" t="str">
            <v>220012</v>
          </cell>
          <cell r="B60" t="str">
            <v>FURNITURE &amp; FIXTURES WOODEN</v>
          </cell>
          <cell r="C60">
            <v>-724.97500000000002</v>
          </cell>
          <cell r="D60">
            <v>724.97500000000002</v>
          </cell>
        </row>
        <row r="61">
          <cell r="A61" t="str">
            <v>221003</v>
          </cell>
          <cell r="B61" t="str">
            <v>DEPRECIATION-LEASE HOLD IMP</v>
          </cell>
          <cell r="C61">
            <v>-2147.0129999999999</v>
          </cell>
          <cell r="D61">
            <v>2147.0129999999999</v>
          </cell>
        </row>
        <row r="62">
          <cell r="A62" t="str">
            <v>222001</v>
          </cell>
          <cell r="B62" t="str">
            <v>DEPRECIATION IT HARDWARE-PC</v>
          </cell>
          <cell r="C62">
            <v>-1733.703</v>
          </cell>
          <cell r="D62">
            <v>1733.703</v>
          </cell>
        </row>
        <row r="63">
          <cell r="A63" t="str">
            <v>225002</v>
          </cell>
          <cell r="B63" t="str">
            <v>REPAIR - MACHINE/EQUIPMENT</v>
          </cell>
          <cell r="C63">
            <v>-125</v>
          </cell>
          <cell r="D63">
            <v>125</v>
          </cell>
        </row>
        <row r="64">
          <cell r="A64" t="str">
            <v>225007</v>
          </cell>
          <cell r="B64" t="str">
            <v>REPAIRS - I T HARDWARE</v>
          </cell>
          <cell r="C64">
            <v>-1340.596</v>
          </cell>
          <cell r="D64">
            <v>1340.596</v>
          </cell>
        </row>
        <row r="65">
          <cell r="A65" t="str">
            <v>226001</v>
          </cell>
          <cell r="B65" t="str">
            <v>REPAIR REN &amp; MAINT. PREMISE</v>
          </cell>
          <cell r="C65">
            <v>-34.9</v>
          </cell>
          <cell r="D65">
            <v>34.9</v>
          </cell>
        </row>
        <row r="66">
          <cell r="A66" t="str">
            <v>235001</v>
          </cell>
          <cell r="B66" t="str">
            <v>OFFICE STATIONERY</v>
          </cell>
          <cell r="C66">
            <v>-918.28599999999994</v>
          </cell>
          <cell r="D66">
            <v>918.28599999999994</v>
          </cell>
        </row>
        <row r="67">
          <cell r="A67" t="str">
            <v>235002</v>
          </cell>
          <cell r="B67" t="str">
            <v>SECURITY STATIONERY</v>
          </cell>
          <cell r="C67">
            <v>-190.363</v>
          </cell>
          <cell r="D67">
            <v>190.363</v>
          </cell>
        </row>
        <row r="68">
          <cell r="A68" t="str">
            <v>235003</v>
          </cell>
          <cell r="B68" t="str">
            <v>PETTY STATIONERY</v>
          </cell>
          <cell r="C68">
            <v>-27.45</v>
          </cell>
          <cell r="D68">
            <v>27.45</v>
          </cell>
        </row>
        <row r="69">
          <cell r="A69" t="str">
            <v>235004</v>
          </cell>
          <cell r="B69" t="str">
            <v>PRINTING STATIONERY</v>
          </cell>
          <cell r="C69">
            <v>-1935.9880000000001</v>
          </cell>
          <cell r="D69">
            <v>1935.9880000000001</v>
          </cell>
        </row>
        <row r="70">
          <cell r="A70" t="str">
            <v>235006</v>
          </cell>
          <cell r="B70" t="str">
            <v>COMPUTER STATIONERY (CONSUM</v>
          </cell>
          <cell r="C70">
            <v>-120</v>
          </cell>
          <cell r="D70">
            <v>120</v>
          </cell>
        </row>
        <row r="71">
          <cell r="A71" t="str">
            <v>237001</v>
          </cell>
          <cell r="B71" t="str">
            <v>OFFICE RUNNING EXPENSES</v>
          </cell>
          <cell r="C71">
            <v>-391.59800000000001</v>
          </cell>
          <cell r="D71">
            <v>391.59800000000001</v>
          </cell>
        </row>
        <row r="72">
          <cell r="A72" t="str">
            <v>237002</v>
          </cell>
          <cell r="B72" t="str">
            <v>JANITORIAL CHARGES</v>
          </cell>
          <cell r="C72">
            <v>-840</v>
          </cell>
          <cell r="D72">
            <v>840</v>
          </cell>
        </row>
        <row r="73">
          <cell r="A73" t="str">
            <v>240005</v>
          </cell>
          <cell r="B73" t="str">
            <v>BILLBOARDS AND SIGNAGE</v>
          </cell>
          <cell r="C73">
            <v>-872.10599999999999</v>
          </cell>
          <cell r="D73">
            <v>872.10599999999999</v>
          </cell>
        </row>
        <row r="74">
          <cell r="A74" t="str">
            <v>240009</v>
          </cell>
          <cell r="B74" t="str">
            <v>PRESS ADVERTISING</v>
          </cell>
          <cell r="C74">
            <v>-2247.491</v>
          </cell>
          <cell r="D74">
            <v>2247.491</v>
          </cell>
        </row>
        <row r="75">
          <cell r="A75" t="str">
            <v>240015</v>
          </cell>
          <cell r="B75" t="str">
            <v>MISCELLANEOUS</v>
          </cell>
          <cell r="C75">
            <v>-8366.6239999999998</v>
          </cell>
          <cell r="D75">
            <v>8366.6239999999998</v>
          </cell>
        </row>
        <row r="76">
          <cell r="A76" t="str">
            <v>245001</v>
          </cell>
          <cell r="B76" t="str">
            <v>ENTERTAINMENT</v>
          </cell>
          <cell r="C76">
            <v>-399.44499999999999</v>
          </cell>
          <cell r="D76">
            <v>399.44499999999999</v>
          </cell>
        </row>
        <row r="77">
          <cell r="A77" t="str">
            <v>260001</v>
          </cell>
          <cell r="B77" t="str">
            <v>SUBSCRIPTIONS PERIODICAL /</v>
          </cell>
          <cell r="C77">
            <v>-44.2</v>
          </cell>
          <cell r="D77">
            <v>44.2</v>
          </cell>
        </row>
        <row r="78">
          <cell r="A78" t="str">
            <v>260002</v>
          </cell>
          <cell r="B78" t="str">
            <v>SUBSCRIPTIONS INSTITUTIONS</v>
          </cell>
          <cell r="C78">
            <v>-6.6660000000000004</v>
          </cell>
          <cell r="D78">
            <v>6.6660000000000004</v>
          </cell>
        </row>
        <row r="79">
          <cell r="A79" t="str">
            <v>271001</v>
          </cell>
          <cell r="B79" t="str">
            <v>SECURITY GUARDS CHARGES</v>
          </cell>
          <cell r="C79">
            <v>-17520</v>
          </cell>
          <cell r="D79">
            <v>17520</v>
          </cell>
        </row>
        <row r="80">
          <cell r="A80" t="str">
            <v>272001</v>
          </cell>
          <cell r="B80" t="str">
            <v>CASH TRANSPORT CHARGES</v>
          </cell>
          <cell r="C80">
            <v>-706.30399999999997</v>
          </cell>
          <cell r="D80">
            <v>706.30399999999997</v>
          </cell>
        </row>
        <row r="81">
          <cell r="A81" t="str">
            <v>275001</v>
          </cell>
          <cell r="B81" t="str">
            <v>CONVEYANCE (LOCAL)</v>
          </cell>
          <cell r="C81">
            <v>-2</v>
          </cell>
          <cell r="D81">
            <v>2</v>
          </cell>
        </row>
        <row r="82">
          <cell r="A82" t="str">
            <v>278011</v>
          </cell>
          <cell r="B82" t="str">
            <v>PROVISION - CONSUMER RISK C</v>
          </cell>
          <cell r="C82">
            <v>-2576.2440000000001</v>
          </cell>
          <cell r="D82">
            <v>-2576.2440000000001</v>
          </cell>
        </row>
        <row r="83">
          <cell r="A83" t="str">
            <v>283004</v>
          </cell>
          <cell r="B83" t="str">
            <v>OTHERS</v>
          </cell>
          <cell r="C83">
            <v>-620.67600000000004</v>
          </cell>
          <cell r="D83">
            <v>620.67600000000004</v>
          </cell>
        </row>
        <row r="84">
          <cell r="A84" t="str">
            <v>285042</v>
          </cell>
          <cell r="B84" t="str">
            <v>CHEQUE RETURN CHARGES</v>
          </cell>
          <cell r="C84">
            <v>-475</v>
          </cell>
          <cell r="D84">
            <v>475</v>
          </cell>
        </row>
        <row r="85">
          <cell r="A85" t="str">
            <v>285088</v>
          </cell>
          <cell r="B85" t="str">
            <v>CREDIT CARD &amp; CONSUMER LOAN</v>
          </cell>
          <cell r="C85">
            <v>-5718.6679999999997</v>
          </cell>
          <cell r="D85">
            <v>5718.6679999999997</v>
          </cell>
        </row>
        <row r="86">
          <cell r="A86" t="str">
            <v>285092</v>
          </cell>
          <cell r="B86" t="str">
            <v>GIFT/GIVEWAYS EXP</v>
          </cell>
          <cell r="C86">
            <v>-38.25</v>
          </cell>
          <cell r="D86">
            <v>38.25</v>
          </cell>
        </row>
        <row r="87">
          <cell r="A87" t="str">
            <v>288001</v>
          </cell>
          <cell r="B87" t="str">
            <v>HO SHARE OF EXPENSES</v>
          </cell>
          <cell r="C87">
            <v>-6720</v>
          </cell>
          <cell r="D87">
            <v>6720</v>
          </cell>
        </row>
        <row r="88">
          <cell r="A88" t="str">
            <v>290011</v>
          </cell>
          <cell r="B88" t="str">
            <v>IT CHARGES PAID TO HO</v>
          </cell>
          <cell r="C88">
            <v>-1508.0039999999999</v>
          </cell>
          <cell r="D88">
            <v>1508.0039999999999</v>
          </cell>
        </row>
        <row r="89">
          <cell r="A89" t="str">
            <v>290012</v>
          </cell>
          <cell r="B89" t="str">
            <v>SOFTWARE FEE / LINE RENT PA</v>
          </cell>
          <cell r="C89">
            <v>-31.655999999999999</v>
          </cell>
          <cell r="D89">
            <v>31.655999999999999</v>
          </cell>
        </row>
        <row r="93">
          <cell r="A93" t="str">
            <v>321004</v>
          </cell>
          <cell r="B93" t="str">
            <v>CURRENT DEPOSITS (UNCLAIMED</v>
          </cell>
          <cell r="C93">
            <v>1572.7270000000001</v>
          </cell>
          <cell r="D93">
            <v>1572.7270000000001</v>
          </cell>
        </row>
        <row r="94">
          <cell r="A94" t="str">
            <v>321052</v>
          </cell>
          <cell r="B94" t="str">
            <v>CURRENT DEPOSITS BD</v>
          </cell>
          <cell r="C94">
            <v>121500.982</v>
          </cell>
          <cell r="D94">
            <v>121500.982</v>
          </cell>
        </row>
        <row r="95">
          <cell r="A95" t="str">
            <v>322021</v>
          </cell>
          <cell r="B95" t="str">
            <v>AL-AMMAN DEPOSITS - BAHRAIN</v>
          </cell>
          <cell r="C95">
            <v>9383.85</v>
          </cell>
          <cell r="D95">
            <v>9383.85</v>
          </cell>
        </row>
        <row r="96">
          <cell r="A96" t="str">
            <v>325001</v>
          </cell>
          <cell r="B96" t="str">
            <v>FOREIGN CURRENCY CD US $</v>
          </cell>
          <cell r="C96">
            <v>37.700000000000003</v>
          </cell>
          <cell r="D96">
            <v>37.700000000000003</v>
          </cell>
        </row>
        <row r="97">
          <cell r="A97" t="str">
            <v>343073</v>
          </cell>
          <cell r="B97" t="str">
            <v>SD/SC PAKISTAN SCHOOL FEE</v>
          </cell>
          <cell r="C97">
            <v>0</v>
          </cell>
          <cell r="D97">
            <v>0</v>
          </cell>
        </row>
        <row r="98">
          <cell r="A98" t="str">
            <v>343089</v>
          </cell>
          <cell r="B98" t="str">
            <v>CASH RECEIVED FOR TEZRAFTAR</v>
          </cell>
          <cell r="C98">
            <v>0</v>
          </cell>
          <cell r="D98">
            <v>0</v>
          </cell>
        </row>
        <row r="99">
          <cell r="A99" t="str">
            <v>344001</v>
          </cell>
          <cell r="B99" t="str">
            <v>SUD CE A/C ACCOUNTS DEPARTM</v>
          </cell>
          <cell r="C99">
            <v>15784</v>
          </cell>
          <cell r="D99">
            <v>15784</v>
          </cell>
        </row>
        <row r="100">
          <cell r="A100" t="str">
            <v>344008</v>
          </cell>
          <cell r="B100" t="str">
            <v>SD.A/C SUNDRY FDR</v>
          </cell>
          <cell r="C100">
            <v>0</v>
          </cell>
          <cell r="D100">
            <v>0</v>
          </cell>
        </row>
        <row r="101">
          <cell r="A101" t="str">
            <v>344068</v>
          </cell>
          <cell r="B101" t="str">
            <v>CASH MASTER CARD</v>
          </cell>
          <cell r="C101">
            <v>188</v>
          </cell>
          <cell r="D101">
            <v>188</v>
          </cell>
        </row>
        <row r="102">
          <cell r="A102" t="str">
            <v>344078</v>
          </cell>
          <cell r="B102" t="str">
            <v>TT / DD/FDD HOME REMITT. CA</v>
          </cell>
          <cell r="C102">
            <v>0</v>
          </cell>
          <cell r="D102">
            <v>0</v>
          </cell>
        </row>
        <row r="103">
          <cell r="A103" t="str">
            <v>344088</v>
          </cell>
          <cell r="B103" t="str">
            <v>UN-CLAIMED DEPOSITS</v>
          </cell>
          <cell r="C103">
            <v>31.766999999999999</v>
          </cell>
          <cell r="D103">
            <v>31.766999999999999</v>
          </cell>
        </row>
        <row r="104">
          <cell r="A104" t="str">
            <v>349001</v>
          </cell>
          <cell r="B104" t="str">
            <v>SD-CLEARING ADJUSTMENT</v>
          </cell>
          <cell r="C104">
            <v>0</v>
          </cell>
          <cell r="D104">
            <v>0</v>
          </cell>
        </row>
        <row r="105">
          <cell r="A105" t="str">
            <v>359008</v>
          </cell>
          <cell r="B105" t="str">
            <v>EXCESS CASH</v>
          </cell>
          <cell r="C105">
            <v>11</v>
          </cell>
          <cell r="D105">
            <v>11</v>
          </cell>
        </row>
        <row r="106">
          <cell r="A106" t="str">
            <v>359083</v>
          </cell>
          <cell r="B106" t="str">
            <v>SD PARKING ACCOUNT</v>
          </cell>
          <cell r="C106">
            <v>0</v>
          </cell>
          <cell r="D106">
            <v>0</v>
          </cell>
        </row>
        <row r="107">
          <cell r="A107" t="str">
            <v>359096</v>
          </cell>
          <cell r="B107" t="str">
            <v>CASH PURGED IN ATM</v>
          </cell>
          <cell r="C107">
            <v>140</v>
          </cell>
          <cell r="D107">
            <v>140</v>
          </cell>
        </row>
        <row r="108">
          <cell r="A108" t="str">
            <v>381012</v>
          </cell>
          <cell r="B108" t="str">
            <v>PLS SAVING DEP-BD OVERSEAS</v>
          </cell>
          <cell r="C108">
            <v>288055.40600000002</v>
          </cell>
          <cell r="D108">
            <v>288055.40600000002</v>
          </cell>
        </row>
        <row r="109">
          <cell r="A109" t="str">
            <v>401021</v>
          </cell>
          <cell r="B109" t="str">
            <v>FIXED DEPOSITS BD - ONE MON</v>
          </cell>
          <cell r="C109">
            <v>290408.94199999998</v>
          </cell>
          <cell r="D109">
            <v>290408.94199999998</v>
          </cell>
        </row>
        <row r="110">
          <cell r="A110" t="str">
            <v>401022</v>
          </cell>
          <cell r="B110" t="str">
            <v>FIXED DEP. BD - THREE MONTH</v>
          </cell>
          <cell r="C110">
            <v>1094645.4620000001</v>
          </cell>
          <cell r="D110">
            <v>1094645.4620000001</v>
          </cell>
        </row>
        <row r="111">
          <cell r="A111" t="str">
            <v>401023</v>
          </cell>
          <cell r="B111" t="str">
            <v>FIXED DEPOSITS BD - SIX MON</v>
          </cell>
          <cell r="C111">
            <v>12814.645</v>
          </cell>
          <cell r="D111">
            <v>12814.645</v>
          </cell>
        </row>
        <row r="112">
          <cell r="A112" t="str">
            <v>401024</v>
          </cell>
          <cell r="B112" t="str">
            <v>FIXED DEPOSITS BD - ONE YEA</v>
          </cell>
          <cell r="C112">
            <v>23546.491000000002</v>
          </cell>
          <cell r="D112">
            <v>23546.491000000002</v>
          </cell>
        </row>
        <row r="113">
          <cell r="A113" t="str">
            <v>405001</v>
          </cell>
          <cell r="B113" t="str">
            <v>FC. FIXED DEP. US$ - 3 MONT</v>
          </cell>
          <cell r="C113">
            <v>2188.5940000000001</v>
          </cell>
          <cell r="D113">
            <v>2188.5940000000001</v>
          </cell>
        </row>
        <row r="114">
          <cell r="A114" t="str">
            <v>405041</v>
          </cell>
          <cell r="B114" t="str">
            <v>FC. FIXED DEP. US$ - 1 MONT</v>
          </cell>
          <cell r="C114">
            <v>368522.223</v>
          </cell>
          <cell r="D114">
            <v>368522.223</v>
          </cell>
        </row>
        <row r="115">
          <cell r="A115" t="str">
            <v>421001</v>
          </cell>
          <cell r="B115" t="str">
            <v>PAYORDER ISSUED</v>
          </cell>
          <cell r="C115">
            <v>699</v>
          </cell>
          <cell r="D115">
            <v>699</v>
          </cell>
        </row>
        <row r="116">
          <cell r="A116" t="str">
            <v>434003</v>
          </cell>
          <cell r="B116" t="str">
            <v>PROVISION FOR INCENTIVE/AWA</v>
          </cell>
          <cell r="C116">
            <v>6282.308</v>
          </cell>
          <cell r="D116">
            <v>6282.308</v>
          </cell>
        </row>
        <row r="117">
          <cell r="A117" t="str">
            <v>434021</v>
          </cell>
          <cell r="B117" t="str">
            <v>PROVISION FOR BONUS PAYABLE</v>
          </cell>
          <cell r="C117">
            <v>296.45499999999998</v>
          </cell>
          <cell r="D117">
            <v>296.45499999999998</v>
          </cell>
        </row>
        <row r="118">
          <cell r="A118" t="str">
            <v>434024</v>
          </cell>
          <cell r="B118" t="str">
            <v>PROVISION FOR ELECTRICITY</v>
          </cell>
          <cell r="C118">
            <v>150</v>
          </cell>
          <cell r="D118">
            <v>150</v>
          </cell>
        </row>
        <row r="119">
          <cell r="A119" t="str">
            <v>434025</v>
          </cell>
          <cell r="B119" t="str">
            <v>PROVISION FOR TELEPHONE</v>
          </cell>
          <cell r="C119">
            <v>220</v>
          </cell>
          <cell r="D119">
            <v>220</v>
          </cell>
        </row>
        <row r="120">
          <cell r="A120" t="str">
            <v>434098</v>
          </cell>
          <cell r="B120" t="str">
            <v>PROVISION FOR OTHER EXPENSE</v>
          </cell>
          <cell r="C120">
            <v>6790</v>
          </cell>
          <cell r="D120">
            <v>6790</v>
          </cell>
        </row>
        <row r="121">
          <cell r="A121" t="str">
            <v>461011</v>
          </cell>
          <cell r="B121" t="str">
            <v>GENERAL PROVISION FOR CONSU</v>
          </cell>
          <cell r="C121">
            <v>80050.322</v>
          </cell>
          <cell r="D121">
            <v>80050.322</v>
          </cell>
        </row>
        <row r="122">
          <cell r="A122" t="str">
            <v>467001</v>
          </cell>
          <cell r="B122" t="str">
            <v>FURNITURE &amp; FIXTURES WOODEN</v>
          </cell>
          <cell r="C122">
            <v>1885.934</v>
          </cell>
          <cell r="D122">
            <v>1885.934</v>
          </cell>
        </row>
        <row r="123">
          <cell r="A123" t="str">
            <v>471021</v>
          </cell>
          <cell r="B123" t="str">
            <v>END SERVICE BENEFITS - OVS.</v>
          </cell>
          <cell r="C123">
            <v>323.27999999999997</v>
          </cell>
          <cell r="D123">
            <v>323.27999999999997</v>
          </cell>
        </row>
        <row r="124">
          <cell r="A124" t="str">
            <v>501001</v>
          </cell>
          <cell r="B124" t="str">
            <v>ELECTRICAL &amp; OFFICE APPLIAN</v>
          </cell>
          <cell r="C124">
            <v>8682.6689999999999</v>
          </cell>
          <cell r="D124">
            <v>8682.6689999999999</v>
          </cell>
        </row>
        <row r="125">
          <cell r="A125" t="str">
            <v>503001</v>
          </cell>
          <cell r="B125" t="str">
            <v>PC &amp; SERVER</v>
          </cell>
          <cell r="C125">
            <v>5141.8549999999996</v>
          </cell>
          <cell r="D125">
            <v>5141.8549999999996</v>
          </cell>
        </row>
        <row r="126">
          <cell r="A126" t="str">
            <v>504003</v>
          </cell>
          <cell r="B126" t="str">
            <v>AMORTIZATION - LEASEHOLD IM</v>
          </cell>
          <cell r="C126">
            <v>4696.2380000000003</v>
          </cell>
          <cell r="D126">
            <v>4696.2380000000003</v>
          </cell>
        </row>
        <row r="127">
          <cell r="A127" t="str">
            <v>529053</v>
          </cell>
          <cell r="B127" t="str">
            <v>INTEREST PAYABLE ON TIME DE</v>
          </cell>
          <cell r="C127">
            <v>10815.700999999999</v>
          </cell>
          <cell r="D127">
            <v>10815.700999999999</v>
          </cell>
        </row>
        <row r="128">
          <cell r="A128" t="str">
            <v>532012</v>
          </cell>
          <cell r="B128" t="str">
            <v>INT ON STUCK UP D/FUL DEBTS</v>
          </cell>
          <cell r="C128">
            <v>1248.806</v>
          </cell>
          <cell r="D128">
            <v>1248.806</v>
          </cell>
        </row>
        <row r="129">
          <cell r="A129" t="str">
            <v>581001</v>
          </cell>
          <cell r="B129" t="str">
            <v>INCOME ACCOUNT</v>
          </cell>
          <cell r="C129">
            <v>457977.429</v>
          </cell>
          <cell r="D129">
            <v>457977.429</v>
          </cell>
        </row>
        <row r="130">
          <cell r="A130" t="str">
            <v>602012</v>
          </cell>
          <cell r="B130" t="str">
            <v>CASH ON HAND BD (BAHRAIN ON</v>
          </cell>
          <cell r="C130">
            <v>-3289.2069999999999</v>
          </cell>
          <cell r="D130">
            <v>3289.2069999999999</v>
          </cell>
        </row>
        <row r="131">
          <cell r="A131" t="str">
            <v>613012</v>
          </cell>
          <cell r="B131" t="str">
            <v>CASH IN ATM SAFE BD</v>
          </cell>
          <cell r="C131">
            <v>-28580</v>
          </cell>
          <cell r="D131">
            <v>28580</v>
          </cell>
        </row>
        <row r="132">
          <cell r="A132" t="str">
            <v>618002</v>
          </cell>
          <cell r="B132" t="str">
            <v>PLACEMENT WITH OVERSEAS BRA</v>
          </cell>
          <cell r="C132">
            <v>-377575.75300000003</v>
          </cell>
          <cell r="D132">
            <v>377575.75300000003</v>
          </cell>
        </row>
        <row r="133">
          <cell r="A133" t="str">
            <v>685031</v>
          </cell>
          <cell r="B133" t="str">
            <v>GENERAL LOAN</v>
          </cell>
          <cell r="C133">
            <v>-13323.321</v>
          </cell>
          <cell r="D133">
            <v>13323.321</v>
          </cell>
        </row>
        <row r="134">
          <cell r="A134" t="str">
            <v>685034</v>
          </cell>
          <cell r="B134" t="str">
            <v>CONSUMER LOAN</v>
          </cell>
          <cell r="C134">
            <v>-17688.75</v>
          </cell>
          <cell r="D134">
            <v>17688.75</v>
          </cell>
        </row>
        <row r="135">
          <cell r="A135" t="str">
            <v>742003</v>
          </cell>
          <cell r="B135" t="str">
            <v>LEASE HOLD IMPROVEMENT</v>
          </cell>
          <cell r="C135">
            <v>-23421.9</v>
          </cell>
          <cell r="D135">
            <v>23421.9</v>
          </cell>
        </row>
        <row r="136">
          <cell r="A136" t="str">
            <v>744007</v>
          </cell>
          <cell r="B136" t="str">
            <v>FURNITURE &amp; FIXTURE WOODEN,</v>
          </cell>
          <cell r="C136">
            <v>-3817.4</v>
          </cell>
          <cell r="D136">
            <v>3817.4</v>
          </cell>
        </row>
        <row r="137">
          <cell r="A137" t="str">
            <v>744010</v>
          </cell>
          <cell r="B137" t="str">
            <v>FURNITURE &amp; FIXTURE - MISC.</v>
          </cell>
          <cell r="C137">
            <v>-2376.38</v>
          </cell>
          <cell r="D137">
            <v>2376.38</v>
          </cell>
        </row>
        <row r="138">
          <cell r="A138" t="str">
            <v>746001</v>
          </cell>
          <cell r="B138" t="str">
            <v>STOCK OF OFFICE STATIONERY</v>
          </cell>
          <cell r="C138">
            <v>-629.4</v>
          </cell>
          <cell r="D138">
            <v>629.4</v>
          </cell>
        </row>
        <row r="139">
          <cell r="A139" t="str">
            <v>746002</v>
          </cell>
          <cell r="B139" t="str">
            <v>STOCK OF SECURITY STATIONER</v>
          </cell>
          <cell r="C139">
            <v>-34.155000000000001</v>
          </cell>
          <cell r="D139">
            <v>34.155000000000001</v>
          </cell>
        </row>
        <row r="140">
          <cell r="A140" t="str">
            <v>751021</v>
          </cell>
          <cell r="B140" t="str">
            <v>ADVANCE DEPOSITS - OVS. BRS</v>
          </cell>
          <cell r="C140">
            <v>-100</v>
          </cell>
          <cell r="D140">
            <v>100</v>
          </cell>
        </row>
        <row r="141">
          <cell r="A141" t="str">
            <v>761032</v>
          </cell>
          <cell r="B141" t="str">
            <v>SUNDRY DEBTORS - OTHERS</v>
          </cell>
          <cell r="C141">
            <v>-3300</v>
          </cell>
          <cell r="D141">
            <v>3300</v>
          </cell>
        </row>
        <row r="142">
          <cell r="A142" t="str">
            <v>766001</v>
          </cell>
          <cell r="B142" t="str">
            <v>SUSP. A/C-DD CANCELLED</v>
          </cell>
          <cell r="C142">
            <v>0</v>
          </cell>
          <cell r="D142">
            <v>0</v>
          </cell>
        </row>
        <row r="143">
          <cell r="A143" t="str">
            <v>771002</v>
          </cell>
          <cell r="B143" t="str">
            <v>SUSP.A/C CLRNG.ADJ.OTHERS</v>
          </cell>
          <cell r="C143">
            <v>2153.8510000000001</v>
          </cell>
          <cell r="D143">
            <v>-2153.8510000000001</v>
          </cell>
        </row>
        <row r="144">
          <cell r="A144" t="str">
            <v>772017</v>
          </cell>
          <cell r="B144" t="str">
            <v>OTHER RECEIVABLES</v>
          </cell>
          <cell r="C144">
            <v>-4717</v>
          </cell>
          <cell r="D144">
            <v>4717</v>
          </cell>
        </row>
        <row r="145">
          <cell r="A145" t="str">
            <v>774001</v>
          </cell>
          <cell r="B145" t="str">
            <v>OTHER ASSET-ADV.POSTAGE / T</v>
          </cell>
          <cell r="C145">
            <v>0</v>
          </cell>
          <cell r="D145">
            <v>0</v>
          </cell>
        </row>
        <row r="146">
          <cell r="A146" t="str">
            <v>776006</v>
          </cell>
          <cell r="B146" t="str">
            <v>OTHER ASSETS A/C MARKUP REC</v>
          </cell>
          <cell r="C146">
            <v>0</v>
          </cell>
          <cell r="D146">
            <v>0</v>
          </cell>
        </row>
        <row r="147">
          <cell r="A147" t="str">
            <v>779001</v>
          </cell>
          <cell r="B147" t="str">
            <v>CASH IN TRANSIT</v>
          </cell>
          <cell r="C147">
            <v>0</v>
          </cell>
          <cell r="D147">
            <v>0</v>
          </cell>
        </row>
        <row r="148">
          <cell r="A148" t="str">
            <v>779017</v>
          </cell>
          <cell r="B148" t="str">
            <v>O/A A/C TEZRAFTAR CASH EVEN</v>
          </cell>
          <cell r="C148">
            <v>-869.53499999999997</v>
          </cell>
          <cell r="D148">
            <v>869.53499999999997</v>
          </cell>
        </row>
        <row r="149">
          <cell r="A149" t="str">
            <v>785001</v>
          </cell>
          <cell r="B149" t="str">
            <v>OTHER ASSETS - MEND</v>
          </cell>
          <cell r="C149">
            <v>0</v>
          </cell>
          <cell r="D149">
            <v>0</v>
          </cell>
        </row>
        <row r="150">
          <cell r="A150" t="str">
            <v>795001</v>
          </cell>
          <cell r="B150" t="str">
            <v>PC &amp; SERVER -</v>
          </cell>
          <cell r="C150">
            <v>-7391.9970000000003</v>
          </cell>
          <cell r="D150">
            <v>7391.9970000000003</v>
          </cell>
        </row>
        <row r="151">
          <cell r="A151" t="str">
            <v>795002</v>
          </cell>
          <cell r="B151" t="str">
            <v>PRINTER/PERIPHERALS -</v>
          </cell>
          <cell r="C151">
            <v>-848.74</v>
          </cell>
          <cell r="D151">
            <v>848.74</v>
          </cell>
        </row>
        <row r="152">
          <cell r="A152" t="str">
            <v>795003</v>
          </cell>
          <cell r="B152" t="str">
            <v>ELEC.EQIP. UPS/STABILIZER -</v>
          </cell>
          <cell r="C152">
            <v>-21669.58</v>
          </cell>
          <cell r="D152">
            <v>21669.58</v>
          </cell>
        </row>
        <row r="153">
          <cell r="A153" t="str">
            <v>795004</v>
          </cell>
          <cell r="B153" t="str">
            <v>COMMUNICATION/NETWORKING</v>
          </cell>
          <cell r="C153">
            <v>-3997.0410000000002</v>
          </cell>
          <cell r="D153">
            <v>3997.0410000000002</v>
          </cell>
        </row>
        <row r="154">
          <cell r="A154" t="str">
            <v>795005</v>
          </cell>
          <cell r="B154" t="str">
            <v>IT SOFTWARE</v>
          </cell>
          <cell r="C154">
            <v>-1354.46</v>
          </cell>
          <cell r="D154">
            <v>1354.46</v>
          </cell>
        </row>
        <row r="155">
          <cell r="A155" t="str">
            <v>842012</v>
          </cell>
          <cell r="B155" t="str">
            <v>MAIN OFFICE ACCOUNT - BD</v>
          </cell>
          <cell r="C155">
            <v>642931.57299999997</v>
          </cell>
          <cell r="D155">
            <v>-642931.57299999997</v>
          </cell>
        </row>
        <row r="156">
          <cell r="A156" t="str">
            <v>861001</v>
          </cell>
          <cell r="B156" t="str">
            <v>EXPENDITURE ACCOUNT</v>
          </cell>
          <cell r="C156">
            <v>-279004.25599999999</v>
          </cell>
          <cell r="D156">
            <v>279004.25599999999</v>
          </cell>
        </row>
        <row r="157">
          <cell r="A157" t="str">
            <v>915011</v>
          </cell>
          <cell r="B157" t="str">
            <v>ADVANCES CONSUMER-PIL FINAN</v>
          </cell>
          <cell r="C157">
            <v>-2640424.6430000002</v>
          </cell>
          <cell r="D157">
            <v>2640424.6430000002</v>
          </cell>
        </row>
        <row r="158">
          <cell r="A158" t="str">
            <v>921001</v>
          </cell>
          <cell r="B158" t="str">
            <v>ELECTRICAL &amp; OFFICE APPLIAN</v>
          </cell>
          <cell r="C158">
            <v>-24763.691999999999</v>
          </cell>
          <cell r="D158">
            <v>24763.691999999999</v>
          </cell>
        </row>
      </sheetData>
      <sheetData sheetId="3">
        <row r="5">
          <cell r="A5" t="str">
            <v>001001</v>
          </cell>
          <cell r="B5" t="str">
            <v>I/R ON LOANS / SMALL LOANS</v>
          </cell>
          <cell r="C5">
            <v>468.11500000000001</v>
          </cell>
          <cell r="D5">
            <v>468.11500000000001</v>
          </cell>
        </row>
        <row r="6">
          <cell r="A6" t="str">
            <v>001020</v>
          </cell>
          <cell r="B6" t="str">
            <v>I/R ON OVERDRAFTS</v>
          </cell>
          <cell r="C6">
            <v>1938.0150000000001</v>
          </cell>
          <cell r="D6">
            <v>1938.0150000000001</v>
          </cell>
        </row>
        <row r="7">
          <cell r="A7" t="str">
            <v>001053</v>
          </cell>
          <cell r="B7" t="str">
            <v>CONSUMER LOAN</v>
          </cell>
          <cell r="C7">
            <v>267869.277</v>
          </cell>
          <cell r="D7">
            <v>267869.277</v>
          </cell>
        </row>
        <row r="8">
          <cell r="A8" t="str">
            <v>025014</v>
          </cell>
          <cell r="B8" t="str">
            <v>MAIN OFFICE ACCOUNT</v>
          </cell>
          <cell r="C8">
            <v>14450.603999999999</v>
          </cell>
          <cell r="D8">
            <v>14450.603999999999</v>
          </cell>
        </row>
        <row r="9">
          <cell r="A9" t="str">
            <v>062002</v>
          </cell>
          <cell r="B9" t="str">
            <v>PLS EXCHANGE-DOLLAR</v>
          </cell>
          <cell r="C9">
            <v>55.618000000000002</v>
          </cell>
          <cell r="D9">
            <v>55.618000000000002</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710.25800000000004</v>
          </cell>
          <cell r="D12">
            <v>710.25800000000004</v>
          </cell>
        </row>
        <row r="13">
          <cell r="A13" t="str">
            <v>064022</v>
          </cell>
          <cell r="B13" t="str">
            <v>PLS COM ON ISSUE OF NEW CHE</v>
          </cell>
          <cell r="C13">
            <v>162.5</v>
          </cell>
          <cell r="D13">
            <v>162.5</v>
          </cell>
        </row>
        <row r="14">
          <cell r="A14" t="str">
            <v>066001</v>
          </cell>
          <cell r="B14" t="str">
            <v>LOCKERS</v>
          </cell>
          <cell r="C14">
            <v>13</v>
          </cell>
          <cell r="D14">
            <v>13</v>
          </cell>
        </row>
        <row r="15">
          <cell r="A15" t="str">
            <v>078001</v>
          </cell>
          <cell r="B15" t="str">
            <v>PLS O/R-INCIDENTAL CHARGES</v>
          </cell>
          <cell r="C15">
            <v>1708.2739999999999</v>
          </cell>
          <cell r="D15">
            <v>1708.2739999999999</v>
          </cell>
        </row>
        <row r="16">
          <cell r="A16" t="str">
            <v>078057</v>
          </cell>
          <cell r="B16" t="str">
            <v>FACILITIES PROCESSING FEES</v>
          </cell>
          <cell r="C16">
            <v>30</v>
          </cell>
          <cell r="D16">
            <v>30</v>
          </cell>
        </row>
        <row r="17">
          <cell r="A17" t="str">
            <v>078084</v>
          </cell>
          <cell r="B17" t="str">
            <v>CONSUMER LOAN - PREPAYMENT</v>
          </cell>
          <cell r="C17">
            <v>4552.79</v>
          </cell>
          <cell r="D17">
            <v>4552.79</v>
          </cell>
        </row>
        <row r="18">
          <cell r="A18" t="str">
            <v>078085</v>
          </cell>
          <cell r="B18" t="str">
            <v>CONSUMER LOAN - MISC FEES</v>
          </cell>
          <cell r="C18">
            <v>29739.903999999999</v>
          </cell>
          <cell r="D18">
            <v>29739.903999999999</v>
          </cell>
        </row>
        <row r="19">
          <cell r="A19" t="str">
            <v>078094</v>
          </cell>
          <cell r="B19" t="str">
            <v>BENEFIT SWITCH RELATED INCO</v>
          </cell>
          <cell r="C19">
            <v>246</v>
          </cell>
          <cell r="D19">
            <v>246</v>
          </cell>
        </row>
        <row r="20">
          <cell r="A20" t="str">
            <v>080001</v>
          </cell>
          <cell r="B20" t="str">
            <v>POSTAGE RECOVERIES - CORPOR</v>
          </cell>
          <cell r="C20">
            <v>8</v>
          </cell>
          <cell r="D20">
            <v>8</v>
          </cell>
        </row>
        <row r="21">
          <cell r="A21" t="str">
            <v>080002</v>
          </cell>
          <cell r="B21" t="str">
            <v>TELEX RECOVERIES</v>
          </cell>
          <cell r="C21">
            <v>7</v>
          </cell>
          <cell r="D21">
            <v>7</v>
          </cell>
        </row>
        <row r="22">
          <cell r="A22" t="str">
            <v>080003</v>
          </cell>
          <cell r="B22" t="str">
            <v>TELEGRAM RECOVERIES</v>
          </cell>
          <cell r="C22">
            <v>45</v>
          </cell>
          <cell r="D22">
            <v>45</v>
          </cell>
        </row>
        <row r="23">
          <cell r="A23" t="str">
            <v>080009</v>
          </cell>
          <cell r="B23" t="str">
            <v>CLEARING CHEQUE  RECOVERIES</v>
          </cell>
          <cell r="C23">
            <v>835</v>
          </cell>
          <cell r="D23">
            <v>835</v>
          </cell>
        </row>
        <row r="24">
          <cell r="A24" t="str">
            <v>080021</v>
          </cell>
          <cell r="B24" t="str">
            <v>TEZRAFTAAR TT REIMBURSEMENT</v>
          </cell>
          <cell r="C24">
            <v>12644.509</v>
          </cell>
          <cell r="D24">
            <v>12644.509</v>
          </cell>
        </row>
        <row r="25">
          <cell r="A25" t="str">
            <v>080023</v>
          </cell>
          <cell r="B25" t="str">
            <v>INSURANCE RECOVERIES - CONS</v>
          </cell>
          <cell r="C25">
            <v>72825.361999999994</v>
          </cell>
          <cell r="D25">
            <v>72825.361999999994</v>
          </cell>
        </row>
        <row r="26">
          <cell r="A26" t="str">
            <v>011401</v>
          </cell>
          <cell r="B26" t="str">
            <v>INTEREST PAID - CURRENT ACC</v>
          </cell>
          <cell r="C26">
            <v>-28.483000000000001</v>
          </cell>
          <cell r="D26">
            <v>28.483000000000001</v>
          </cell>
        </row>
        <row r="27">
          <cell r="A27" t="str">
            <v>122012</v>
          </cell>
          <cell r="B27" t="str">
            <v>SB DEPOSITS - BD</v>
          </cell>
          <cell r="C27">
            <v>-1770.3240000000001</v>
          </cell>
          <cell r="D27">
            <v>1770.3240000000001</v>
          </cell>
        </row>
        <row r="28">
          <cell r="A28" t="str">
            <v>123013</v>
          </cell>
          <cell r="B28" t="str">
            <v>FIXED DEPOSITS BD</v>
          </cell>
          <cell r="C28">
            <v>-25566.541000000001</v>
          </cell>
          <cell r="D28">
            <v>25566.541000000001</v>
          </cell>
        </row>
        <row r="29">
          <cell r="A29" t="str">
            <v>123019</v>
          </cell>
          <cell r="B29" t="str">
            <v>FIXED DEPOSITS - US $</v>
          </cell>
          <cell r="C29">
            <v>-13089.862999999999</v>
          </cell>
          <cell r="D29">
            <v>13089.862999999999</v>
          </cell>
        </row>
        <row r="30">
          <cell r="A30" t="str">
            <v>130014</v>
          </cell>
          <cell r="B30" t="str">
            <v>MAIN OFFICE ACCOUNT</v>
          </cell>
          <cell r="C30">
            <v>-55085</v>
          </cell>
          <cell r="D30">
            <v>55085</v>
          </cell>
        </row>
        <row r="31">
          <cell r="A31" t="str">
            <v>140011</v>
          </cell>
          <cell r="B31" t="str">
            <v>BASIC SALARIES - OFFICERS</v>
          </cell>
          <cell r="C31">
            <v>-24954</v>
          </cell>
          <cell r="D31">
            <v>24954</v>
          </cell>
        </row>
        <row r="32">
          <cell r="A32" t="str">
            <v>140012</v>
          </cell>
          <cell r="B32" t="str">
            <v>BASIC SALARIES - CLERICAL</v>
          </cell>
          <cell r="C32">
            <v>-2780.9960000000001</v>
          </cell>
          <cell r="D32">
            <v>2780.9960000000001</v>
          </cell>
        </row>
        <row r="33">
          <cell r="A33" t="str">
            <v>145020</v>
          </cell>
          <cell r="B33" t="str">
            <v>OTHER ALLOWANCES</v>
          </cell>
          <cell r="C33">
            <v>-18489.996999999999</v>
          </cell>
          <cell r="D33">
            <v>18489.996999999999</v>
          </cell>
        </row>
        <row r="34">
          <cell r="A34" t="str">
            <v>145067</v>
          </cell>
          <cell r="B34" t="str">
            <v>TEZRAFTAR EVENING /FRIDAY A</v>
          </cell>
          <cell r="C34">
            <v>-301.5</v>
          </cell>
          <cell r="D34">
            <v>301.5</v>
          </cell>
        </row>
        <row r="35">
          <cell r="A35" t="str">
            <v>148001</v>
          </cell>
          <cell r="B35" t="str">
            <v>MESSENGER / OFFICE BOYS</v>
          </cell>
          <cell r="C35">
            <v>-1764</v>
          </cell>
          <cell r="D35">
            <v>1764</v>
          </cell>
        </row>
        <row r="36">
          <cell r="A36" t="str">
            <v>152012</v>
          </cell>
          <cell r="B36" t="str">
            <v>MEDIACAL INSURANCE-OVS</v>
          </cell>
          <cell r="C36">
            <v>-2360.4430000000002</v>
          </cell>
          <cell r="D36">
            <v>2360.4430000000002</v>
          </cell>
        </row>
        <row r="37">
          <cell r="A37" t="str">
            <v>155011</v>
          </cell>
          <cell r="B37" t="str">
            <v>EOSB EXPATS</v>
          </cell>
          <cell r="C37">
            <v>-325.14100000000002</v>
          </cell>
          <cell r="D37">
            <v>325.14100000000002</v>
          </cell>
        </row>
        <row r="38">
          <cell r="A38" t="str">
            <v>165001</v>
          </cell>
          <cell r="B38" t="str">
            <v>BONUS PAID  - (OFFICERS)</v>
          </cell>
          <cell r="C38">
            <v>-2398.9549999999999</v>
          </cell>
          <cell r="D38">
            <v>2398.9549999999999</v>
          </cell>
        </row>
        <row r="39">
          <cell r="A39" t="str">
            <v>170001</v>
          </cell>
          <cell r="B39" t="str">
            <v>BONUS PAID  - (NON-OFFICERS</v>
          </cell>
          <cell r="C39">
            <v>-192.5</v>
          </cell>
          <cell r="D39">
            <v>192.5</v>
          </cell>
        </row>
        <row r="40">
          <cell r="A40" t="str">
            <v>172001</v>
          </cell>
          <cell r="B40" t="str">
            <v>PERFORMANCE AWARDS</v>
          </cell>
          <cell r="C40">
            <v>-6283.08</v>
          </cell>
          <cell r="D40">
            <v>6283.08</v>
          </cell>
        </row>
        <row r="41">
          <cell r="A41" t="str">
            <v>172003</v>
          </cell>
          <cell r="B41" t="str">
            <v>BRANCH PERFORMANCE AWARDS</v>
          </cell>
          <cell r="C41">
            <v>-251.08</v>
          </cell>
          <cell r="D41">
            <v>251.08</v>
          </cell>
        </row>
        <row r="42">
          <cell r="A42" t="str">
            <v>180001</v>
          </cell>
          <cell r="B42" t="str">
            <v>RENT - OFFICE</v>
          </cell>
          <cell r="C42">
            <v>-13200</v>
          </cell>
          <cell r="D42">
            <v>13200</v>
          </cell>
        </row>
        <row r="43">
          <cell r="A43" t="str">
            <v>180011</v>
          </cell>
          <cell r="B43" t="str">
            <v>RATES &amp; TAXES - TRADE LICEN</v>
          </cell>
          <cell r="C43">
            <v>-288</v>
          </cell>
          <cell r="D43">
            <v>288</v>
          </cell>
        </row>
        <row r="44">
          <cell r="A44" t="str">
            <v>180012</v>
          </cell>
          <cell r="B44" t="str">
            <v>RATES &amp; TAXES - COMMERCIAL</v>
          </cell>
          <cell r="C44">
            <v>-10794.437</v>
          </cell>
          <cell r="D44">
            <v>10794.437</v>
          </cell>
        </row>
        <row r="45">
          <cell r="A45" t="str">
            <v>190001</v>
          </cell>
          <cell r="B45" t="str">
            <v>GAS - ELECTRICITY-OFFICE</v>
          </cell>
          <cell r="C45">
            <v>-2059.1999999999998</v>
          </cell>
          <cell r="D45">
            <v>2059.1999999999998</v>
          </cell>
        </row>
        <row r="46">
          <cell r="A46" t="str">
            <v>195001</v>
          </cell>
          <cell r="B46" t="str">
            <v>INSURANCE-FIRE/THEIFT</v>
          </cell>
          <cell r="C46">
            <v>-588.71100000000001</v>
          </cell>
          <cell r="D46">
            <v>588.71100000000001</v>
          </cell>
        </row>
        <row r="47">
          <cell r="A47" t="str">
            <v>195011</v>
          </cell>
          <cell r="B47" t="str">
            <v>GOSI LOCAL</v>
          </cell>
          <cell r="C47">
            <v>-4216.5</v>
          </cell>
          <cell r="D47">
            <v>4216.5</v>
          </cell>
        </row>
        <row r="48">
          <cell r="A48" t="str">
            <v>195012</v>
          </cell>
          <cell r="B48" t="str">
            <v>INSURANCE-FIRE/THEFT</v>
          </cell>
          <cell r="C48">
            <v>-107.58799999999999</v>
          </cell>
          <cell r="D48">
            <v>107.58799999999999</v>
          </cell>
        </row>
        <row r="49">
          <cell r="A49" t="str">
            <v>205001</v>
          </cell>
          <cell r="B49" t="str">
            <v>POSTAGE</v>
          </cell>
          <cell r="C49">
            <v>-183.887</v>
          </cell>
          <cell r="D49">
            <v>183.887</v>
          </cell>
        </row>
        <row r="50">
          <cell r="A50" t="str">
            <v>205002</v>
          </cell>
          <cell r="B50" t="str">
            <v>TELEX / T.P</v>
          </cell>
          <cell r="C50">
            <v>-26.382999999999999</v>
          </cell>
          <cell r="D50">
            <v>26.382999999999999</v>
          </cell>
        </row>
        <row r="51">
          <cell r="A51" t="str">
            <v>206001</v>
          </cell>
          <cell r="B51" t="str">
            <v>TELEPHONE / TRUNK CALL - OF</v>
          </cell>
          <cell r="C51">
            <v>-3105.7460000000001</v>
          </cell>
          <cell r="D51">
            <v>3105.7460000000001</v>
          </cell>
        </row>
        <row r="52">
          <cell r="A52" t="str">
            <v>206011</v>
          </cell>
          <cell r="B52" t="str">
            <v>FAX - OFFICE</v>
          </cell>
          <cell r="C52">
            <v>-81.254000000000005</v>
          </cell>
          <cell r="D52">
            <v>81.254000000000005</v>
          </cell>
        </row>
        <row r="53">
          <cell r="A53" t="str">
            <v>207011</v>
          </cell>
          <cell r="B53" t="str">
            <v>TELEPHONE LINE FOR REUTERS/</v>
          </cell>
          <cell r="C53">
            <v>-388.40600000000001</v>
          </cell>
          <cell r="D53">
            <v>388.40600000000001</v>
          </cell>
        </row>
        <row r="54">
          <cell r="A54" t="str">
            <v>208002</v>
          </cell>
          <cell r="B54" t="str">
            <v>RUETER FEE / SWIFT EXPENSES</v>
          </cell>
          <cell r="C54">
            <v>-529.92600000000004</v>
          </cell>
          <cell r="D54">
            <v>529.92600000000004</v>
          </cell>
        </row>
        <row r="55">
          <cell r="A55" t="str">
            <v>208003</v>
          </cell>
          <cell r="B55" t="str">
            <v>SOFTWARE CHARGES</v>
          </cell>
          <cell r="C55">
            <v>442.95499999999998</v>
          </cell>
          <cell r="D55">
            <v>-442.95499999999998</v>
          </cell>
        </row>
        <row r="56">
          <cell r="A56" t="str">
            <v>208012</v>
          </cell>
          <cell r="B56" t="str">
            <v>BENEFIT SWITCH EXPENSES</v>
          </cell>
          <cell r="C56">
            <v>-4921.2</v>
          </cell>
          <cell r="D56">
            <v>4921.2</v>
          </cell>
        </row>
        <row r="57">
          <cell r="A57" t="str">
            <v>218001</v>
          </cell>
          <cell r="B57" t="str">
            <v>DEPRECIATION-ELECTRICAL &amp; O</v>
          </cell>
          <cell r="C57">
            <v>-4010.8789999999999</v>
          </cell>
          <cell r="D57">
            <v>4010.8789999999999</v>
          </cell>
        </row>
        <row r="58">
          <cell r="A58" t="str">
            <v>218002</v>
          </cell>
          <cell r="B58" t="str">
            <v>DEPRECIATION-FIRE EXTINGUIS</v>
          </cell>
          <cell r="C58">
            <v>-52</v>
          </cell>
          <cell r="D58">
            <v>52</v>
          </cell>
        </row>
        <row r="59">
          <cell r="A59" t="str">
            <v>220012</v>
          </cell>
          <cell r="B59" t="str">
            <v>FURNITURE &amp; FIXTURES WOODEN</v>
          </cell>
          <cell r="C59">
            <v>-492.59699999999998</v>
          </cell>
          <cell r="D59">
            <v>492.59699999999998</v>
          </cell>
        </row>
        <row r="60">
          <cell r="A60" t="str">
            <v>221003</v>
          </cell>
          <cell r="B60" t="str">
            <v>DEPRECIATION-LEASE HOLD IMP</v>
          </cell>
          <cell r="C60">
            <v>-1951.83</v>
          </cell>
          <cell r="D60">
            <v>1951.83</v>
          </cell>
        </row>
        <row r="61">
          <cell r="A61" t="str">
            <v>222001</v>
          </cell>
          <cell r="B61" t="str">
            <v>DEPRECIATION IT HARDWARE-PC</v>
          </cell>
          <cell r="C61">
            <v>-771.78499999999997</v>
          </cell>
          <cell r="D61">
            <v>771.78499999999997</v>
          </cell>
        </row>
        <row r="62">
          <cell r="A62" t="str">
            <v>225002</v>
          </cell>
          <cell r="B62" t="str">
            <v>REPAIR - MACHINE/EQUIPMENT</v>
          </cell>
          <cell r="C62">
            <v>-125</v>
          </cell>
          <cell r="D62">
            <v>125</v>
          </cell>
        </row>
        <row r="63">
          <cell r="A63" t="str">
            <v>225007</v>
          </cell>
          <cell r="B63" t="str">
            <v>REPAIRS - I T HARDWARE</v>
          </cell>
          <cell r="C63">
            <v>-1175.338</v>
          </cell>
          <cell r="D63">
            <v>1175.338</v>
          </cell>
        </row>
        <row r="64">
          <cell r="A64" t="str">
            <v>226001</v>
          </cell>
          <cell r="B64" t="str">
            <v>REPAIR REN &amp; MAINT. PREMISE</v>
          </cell>
          <cell r="C64">
            <v>-34.9</v>
          </cell>
          <cell r="D64">
            <v>34.9</v>
          </cell>
        </row>
        <row r="65">
          <cell r="A65" t="str">
            <v>235001</v>
          </cell>
          <cell r="B65" t="str">
            <v>OFFICE STATIONERY</v>
          </cell>
          <cell r="C65">
            <v>-562.11599999999999</v>
          </cell>
          <cell r="D65">
            <v>562.11599999999999</v>
          </cell>
        </row>
        <row r="66">
          <cell r="A66" t="str">
            <v>235002</v>
          </cell>
          <cell r="B66" t="str">
            <v>SECURITY STATIONERY</v>
          </cell>
          <cell r="C66">
            <v>-58.651000000000003</v>
          </cell>
          <cell r="D66">
            <v>58.651000000000003</v>
          </cell>
        </row>
        <row r="67">
          <cell r="A67" t="str">
            <v>235003</v>
          </cell>
          <cell r="B67" t="str">
            <v>PETTY STATIONERY</v>
          </cell>
          <cell r="C67">
            <v>-27.45</v>
          </cell>
          <cell r="D67">
            <v>27.45</v>
          </cell>
        </row>
        <row r="68">
          <cell r="A68" t="str">
            <v>235004</v>
          </cell>
          <cell r="B68" t="str">
            <v>PRINTING STATIONERY</v>
          </cell>
          <cell r="C68">
            <v>-1576.857</v>
          </cell>
          <cell r="D68">
            <v>1576.857</v>
          </cell>
        </row>
        <row r="69">
          <cell r="A69" t="str">
            <v>235006</v>
          </cell>
          <cell r="B69" t="str">
            <v>COMPUTER STATIONERY (CONSUM</v>
          </cell>
          <cell r="C69">
            <v>-108</v>
          </cell>
          <cell r="D69">
            <v>108</v>
          </cell>
        </row>
        <row r="70">
          <cell r="A70" t="str">
            <v>237001</v>
          </cell>
          <cell r="B70" t="str">
            <v>OFFICE RUNNING EXPENSES</v>
          </cell>
          <cell r="C70">
            <v>-380.99799999999999</v>
          </cell>
          <cell r="D70">
            <v>380.99799999999999</v>
          </cell>
        </row>
        <row r="71">
          <cell r="A71" t="str">
            <v>237002</v>
          </cell>
          <cell r="B71" t="str">
            <v>JANITORIAL CHARGES</v>
          </cell>
          <cell r="C71">
            <v>-700</v>
          </cell>
          <cell r="D71">
            <v>700</v>
          </cell>
        </row>
        <row r="72">
          <cell r="A72" t="str">
            <v>240009</v>
          </cell>
          <cell r="B72" t="str">
            <v>PRESS ADVERTISING</v>
          </cell>
          <cell r="C72">
            <v>-2110.627</v>
          </cell>
          <cell r="D72">
            <v>2110.627</v>
          </cell>
        </row>
        <row r="73">
          <cell r="A73" t="str">
            <v>240015</v>
          </cell>
          <cell r="B73" t="str">
            <v>MISCELLANEOUS</v>
          </cell>
          <cell r="C73">
            <v>-8010.6819999999998</v>
          </cell>
          <cell r="D73">
            <v>8010.6819999999998</v>
          </cell>
        </row>
        <row r="74">
          <cell r="A74" t="str">
            <v>245001</v>
          </cell>
          <cell r="B74" t="str">
            <v>ENTERTAINMENT</v>
          </cell>
          <cell r="C74">
            <v>-382.17</v>
          </cell>
          <cell r="D74">
            <v>382.17</v>
          </cell>
        </row>
        <row r="75">
          <cell r="A75" t="str">
            <v>260001</v>
          </cell>
          <cell r="B75" t="str">
            <v>SUBSCRIPTIONS PERIODICAL /</v>
          </cell>
          <cell r="C75">
            <v>-40.799999999999997</v>
          </cell>
          <cell r="D75">
            <v>40.799999999999997</v>
          </cell>
        </row>
        <row r="76">
          <cell r="A76" t="str">
            <v>260002</v>
          </cell>
          <cell r="B76" t="str">
            <v>SUBSCRIPTIONS INSTITUTIONS</v>
          </cell>
          <cell r="C76">
            <v>-6.6660000000000004</v>
          </cell>
          <cell r="D76">
            <v>6.6660000000000004</v>
          </cell>
        </row>
        <row r="77">
          <cell r="A77" t="str">
            <v>271001</v>
          </cell>
          <cell r="B77" t="str">
            <v>SECURITY GUARDS CHARGES</v>
          </cell>
          <cell r="C77">
            <v>-16060</v>
          </cell>
          <cell r="D77">
            <v>16060</v>
          </cell>
        </row>
        <row r="78">
          <cell r="A78" t="str">
            <v>272001</v>
          </cell>
          <cell r="B78" t="str">
            <v>CASH TRANSPORT CHARGES</v>
          </cell>
          <cell r="C78">
            <v>-706.30399999999997</v>
          </cell>
          <cell r="D78">
            <v>706.30399999999997</v>
          </cell>
        </row>
        <row r="79">
          <cell r="A79" t="str">
            <v>275001</v>
          </cell>
          <cell r="B79" t="str">
            <v>CONVEYANCE (LOCAL)</v>
          </cell>
          <cell r="C79">
            <v>-2</v>
          </cell>
          <cell r="D79">
            <v>2</v>
          </cell>
        </row>
        <row r="80">
          <cell r="A80" t="str">
            <v>278011</v>
          </cell>
          <cell r="B80" t="str">
            <v>PROVISION - CONSUMER RISK C</v>
          </cell>
          <cell r="C80">
            <v>-2576.2440000000001</v>
          </cell>
          <cell r="D80">
            <v>2576.2440000000001</v>
          </cell>
        </row>
        <row r="81">
          <cell r="A81" t="str">
            <v>283004</v>
          </cell>
          <cell r="B81" t="str">
            <v>OTHERS</v>
          </cell>
          <cell r="C81">
            <v>-249</v>
          </cell>
          <cell r="D81">
            <v>249</v>
          </cell>
        </row>
        <row r="82">
          <cell r="A82" t="str">
            <v>285042</v>
          </cell>
          <cell r="B82" t="str">
            <v>CHEQUE RETURN CHARGES</v>
          </cell>
          <cell r="C82">
            <v>-370</v>
          </cell>
          <cell r="D82">
            <v>370</v>
          </cell>
        </row>
        <row r="83">
          <cell r="A83" t="str">
            <v>285088</v>
          </cell>
          <cell r="B83" t="str">
            <v>CREDIT CARD &amp; CONSUMER LOAN</v>
          </cell>
          <cell r="C83">
            <v>-5718.6679999999997</v>
          </cell>
          <cell r="D83">
            <v>5718.6679999999997</v>
          </cell>
        </row>
        <row r="84">
          <cell r="A84" t="str">
            <v>285092</v>
          </cell>
          <cell r="B84" t="str">
            <v>GIFT/GIVEWAYS EXP</v>
          </cell>
          <cell r="C84">
            <v>-38.25</v>
          </cell>
          <cell r="D84">
            <v>38.25</v>
          </cell>
        </row>
        <row r="85">
          <cell r="A85" t="str">
            <v>288001</v>
          </cell>
          <cell r="B85" t="str">
            <v>HO SHARE OF EXPENSES</v>
          </cell>
          <cell r="C85">
            <v>-6160</v>
          </cell>
          <cell r="D85">
            <v>6160</v>
          </cell>
        </row>
        <row r="86">
          <cell r="A86" t="str">
            <v>290011</v>
          </cell>
          <cell r="B86" t="str">
            <v>IT CHARGES PAID TO HO</v>
          </cell>
          <cell r="C86">
            <v>-1382.337</v>
          </cell>
          <cell r="D86">
            <v>1382.337</v>
          </cell>
        </row>
        <row r="87">
          <cell r="A87" t="str">
            <v>290012</v>
          </cell>
          <cell r="B87" t="str">
            <v>SOFTWARE FEE / LINE RENT PA</v>
          </cell>
          <cell r="C87">
            <v>-31.655999999999999</v>
          </cell>
          <cell r="D87">
            <v>31.655999999999999</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4"/>
      <sheetName val="AL904"/>
      <sheetName val="Sheet2"/>
      <sheetName val="March 110"/>
      <sheetName val="MarchSL904"/>
      <sheetName val="Sheet3"/>
      <sheetName val="Feb"/>
    </sheetNames>
    <sheetDataSet>
      <sheetData sheetId="0"/>
      <sheetData sheetId="1"/>
      <sheetData sheetId="2"/>
      <sheetData sheetId="3"/>
      <sheetData sheetId="4">
        <row r="102">
          <cell r="A102" t="str">
            <v>309012</v>
          </cell>
          <cell r="B102" t="str">
            <v>UNREMITTED PROFIT OF FOREIG</v>
          </cell>
          <cell r="C102">
            <v>658579.61499999999</v>
          </cell>
        </row>
        <row r="103">
          <cell r="A103" t="str">
            <v>321004</v>
          </cell>
          <cell r="B103" t="str">
            <v>CURRENT DEPOSITS (UNCLAIMED</v>
          </cell>
          <cell r="C103">
            <v>6971.2039999999997</v>
          </cell>
        </row>
        <row r="104">
          <cell r="A104" t="str">
            <v>321052</v>
          </cell>
          <cell r="B104" t="str">
            <v>CURRENT DEPOSITS BD</v>
          </cell>
          <cell r="C104">
            <v>1669602.1969999999</v>
          </cell>
        </row>
        <row r="105">
          <cell r="A105" t="str">
            <v>322012</v>
          </cell>
          <cell r="B105" t="str">
            <v>CALL DEPOSITS BD</v>
          </cell>
          <cell r="C105">
            <v>41913.597999999998</v>
          </cell>
        </row>
        <row r="106">
          <cell r="A106" t="str">
            <v>322021</v>
          </cell>
          <cell r="B106" t="str">
            <v>AL-AMMAN DEPOSITS - BAHRAIN</v>
          </cell>
          <cell r="C106">
            <v>130119.662</v>
          </cell>
        </row>
        <row r="107">
          <cell r="A107" t="str">
            <v>325001</v>
          </cell>
          <cell r="B107" t="str">
            <v>FOREIGN CURRENCY CD US $</v>
          </cell>
          <cell r="C107">
            <v>3836.884</v>
          </cell>
        </row>
        <row r="108">
          <cell r="A108" t="str">
            <v>325002</v>
          </cell>
          <cell r="B108" t="str">
            <v>FOREIGN CURRENCY CD P.STG.</v>
          </cell>
          <cell r="C108">
            <v>104.352</v>
          </cell>
        </row>
        <row r="109">
          <cell r="A109" t="str">
            <v>343073</v>
          </cell>
          <cell r="B109" t="str">
            <v>SD/SC PAKISTAN SCHOOL FEE</v>
          </cell>
          <cell r="C109">
            <v>0</v>
          </cell>
        </row>
        <row r="110">
          <cell r="A110" t="str">
            <v>343089</v>
          </cell>
          <cell r="B110" t="str">
            <v>CASH RECEIVED FOR TEZRAFTAR</v>
          </cell>
          <cell r="C110">
            <v>0</v>
          </cell>
        </row>
        <row r="111">
          <cell r="A111" t="str">
            <v>344001</v>
          </cell>
          <cell r="B111" t="str">
            <v>SUD CE A/C ACCOUNTS DEPARTM</v>
          </cell>
          <cell r="C111">
            <v>14552</v>
          </cell>
        </row>
        <row r="112">
          <cell r="A112" t="str">
            <v>344024</v>
          </cell>
          <cell r="B112" t="str">
            <v>CUSTOMER SALARY BAHRAIN</v>
          </cell>
          <cell r="C112">
            <v>0</v>
          </cell>
        </row>
        <row r="113">
          <cell r="A113" t="str">
            <v>344033</v>
          </cell>
          <cell r="B113" t="str">
            <v>S.CREDITORS NOSTRO DEUSTCHE</v>
          </cell>
          <cell r="C113">
            <v>0</v>
          </cell>
        </row>
        <row r="114">
          <cell r="A114" t="str">
            <v>344062</v>
          </cell>
          <cell r="B114" t="str">
            <v>S/CREDIT CARD PAYMENT THROU</v>
          </cell>
          <cell r="C114">
            <v>14.893000000000001</v>
          </cell>
        </row>
        <row r="115">
          <cell r="A115" t="str">
            <v>344068</v>
          </cell>
          <cell r="B115" t="str">
            <v>CASH MASTER CARD</v>
          </cell>
          <cell r="C115">
            <v>388</v>
          </cell>
        </row>
        <row r="116">
          <cell r="A116" t="str">
            <v>344078</v>
          </cell>
          <cell r="B116" t="str">
            <v>TT / DD/FDD HOME REMITT. CA</v>
          </cell>
          <cell r="C116">
            <v>0</v>
          </cell>
        </row>
        <row r="117">
          <cell r="A117" t="str">
            <v>344082</v>
          </cell>
          <cell r="B117" t="str">
            <v>REMITT. CASH</v>
          </cell>
          <cell r="C117">
            <v>0</v>
          </cell>
        </row>
        <row r="118">
          <cell r="A118" t="str">
            <v>344092</v>
          </cell>
          <cell r="B118" t="str">
            <v>UNCLAIMED PAYORDER</v>
          </cell>
          <cell r="C118">
            <v>51173.116999999998</v>
          </cell>
        </row>
        <row r="119">
          <cell r="A119" t="str">
            <v>346011</v>
          </cell>
          <cell r="B119" t="str">
            <v>KEY DEPOSIT LOCKERS - OVERS</v>
          </cell>
          <cell r="C119">
            <v>1265</v>
          </cell>
        </row>
        <row r="120">
          <cell r="A120" t="str">
            <v>349001</v>
          </cell>
          <cell r="B120" t="str">
            <v>SD-CLEARING ADJUSTMENT</v>
          </cell>
          <cell r="C120">
            <v>0</v>
          </cell>
        </row>
        <row r="121">
          <cell r="A121" t="str">
            <v>359008</v>
          </cell>
          <cell r="B121" t="str">
            <v>EXCESS CASH</v>
          </cell>
          <cell r="C121">
            <v>14.5</v>
          </cell>
        </row>
        <row r="122">
          <cell r="A122" t="str">
            <v>359083</v>
          </cell>
          <cell r="B122" t="str">
            <v>SD PARKING ACCOUNT</v>
          </cell>
          <cell r="C122">
            <v>0</v>
          </cell>
        </row>
        <row r="123">
          <cell r="A123" t="str">
            <v>359096</v>
          </cell>
          <cell r="B123" t="str">
            <v>CASH PURGED IN ATM</v>
          </cell>
          <cell r="C123">
            <v>160</v>
          </cell>
        </row>
        <row r="124">
          <cell r="A124" t="str">
            <v>381012</v>
          </cell>
          <cell r="B124" t="str">
            <v>PLS SAVING DEP-BD OVERSEAS</v>
          </cell>
          <cell r="C124">
            <v>517355.64899999998</v>
          </cell>
        </row>
        <row r="125">
          <cell r="A125" t="str">
            <v>401021</v>
          </cell>
          <cell r="B125" t="str">
            <v>FIXED DEPOSITS BD - ONE MON</v>
          </cell>
          <cell r="C125">
            <v>3200477.2450000001</v>
          </cell>
        </row>
        <row r="126">
          <cell r="A126" t="str">
            <v>401022</v>
          </cell>
          <cell r="B126" t="str">
            <v>FIXED DEP. BD - THREE MONTH</v>
          </cell>
          <cell r="C126">
            <v>289343.587</v>
          </cell>
        </row>
        <row r="127">
          <cell r="A127" t="str">
            <v>401023</v>
          </cell>
          <cell r="B127" t="str">
            <v>FIXED DEPOSITS BD - SIX MON</v>
          </cell>
          <cell r="C127">
            <v>80451.247000000003</v>
          </cell>
        </row>
        <row r="128">
          <cell r="A128" t="str">
            <v>401024</v>
          </cell>
          <cell r="B128" t="str">
            <v>FIXED DEPOSITS BD - ONE YEA</v>
          </cell>
          <cell r="C128">
            <v>394564.48</v>
          </cell>
        </row>
        <row r="129">
          <cell r="A129" t="str">
            <v>405001</v>
          </cell>
          <cell r="B129" t="str">
            <v>FC. FIXED DEP. US$ - 3 MONT</v>
          </cell>
          <cell r="C129">
            <v>441836.35700000002</v>
          </cell>
        </row>
        <row r="130">
          <cell r="A130" t="str">
            <v>405002</v>
          </cell>
          <cell r="B130" t="str">
            <v>FC. FIXED DEP. US$ - 6 MONT</v>
          </cell>
          <cell r="C130">
            <v>742542.76500000001</v>
          </cell>
        </row>
        <row r="131">
          <cell r="A131" t="str">
            <v>405013</v>
          </cell>
          <cell r="B131" t="str">
            <v>FC. FIXED DEP. GBP - 1 YEAR</v>
          </cell>
          <cell r="C131">
            <v>6828.0659999999998</v>
          </cell>
        </row>
        <row r="132">
          <cell r="A132" t="str">
            <v>405041</v>
          </cell>
          <cell r="B132" t="str">
            <v>FC. FIXED DEP. US$ - 1 MONT</v>
          </cell>
          <cell r="C132">
            <v>555801.26800000004</v>
          </cell>
        </row>
        <row r="133">
          <cell r="A133" t="str">
            <v>421001</v>
          </cell>
          <cell r="B133" t="str">
            <v>PAYORDER ISSUED</v>
          </cell>
          <cell r="C133">
            <v>1511.13</v>
          </cell>
        </row>
        <row r="134">
          <cell r="A134" t="str">
            <v>434003</v>
          </cell>
          <cell r="B134" t="str">
            <v>PROVISION FOR INCENTIVE/AWA</v>
          </cell>
          <cell r="C134">
            <v>2132.9780000000001</v>
          </cell>
        </row>
        <row r="135">
          <cell r="A135" t="str">
            <v>434019</v>
          </cell>
          <cell r="B135" t="str">
            <v>PROVISION FOR LEGAL &amp;PROF C</v>
          </cell>
          <cell r="C135">
            <v>859.56</v>
          </cell>
        </row>
        <row r="136">
          <cell r="A136" t="str">
            <v>434020</v>
          </cell>
          <cell r="B136" t="str">
            <v>PROVISION FOR SUBSCRIPTION</v>
          </cell>
          <cell r="C136">
            <v>8860.2900000000009</v>
          </cell>
        </row>
        <row r="137">
          <cell r="A137" t="str">
            <v>434021</v>
          </cell>
          <cell r="B137" t="str">
            <v>PROVISION FOR BONUS PAYABLE</v>
          </cell>
          <cell r="C137">
            <v>1569.421</v>
          </cell>
        </row>
        <row r="138">
          <cell r="A138" t="str">
            <v>434024</v>
          </cell>
          <cell r="B138" t="str">
            <v>PROVISION FOR ELECTRICITY</v>
          </cell>
          <cell r="C138">
            <v>50</v>
          </cell>
        </row>
        <row r="139">
          <cell r="A139" t="str">
            <v>434025</v>
          </cell>
          <cell r="B139" t="str">
            <v>PROVISION FOR TELEPHONE</v>
          </cell>
          <cell r="C139">
            <v>100</v>
          </cell>
        </row>
        <row r="140">
          <cell r="A140" t="str">
            <v>434098</v>
          </cell>
          <cell r="B140" t="str">
            <v>PROVISION FOR OTHER EXPENSE</v>
          </cell>
          <cell r="C140">
            <v>25382.36</v>
          </cell>
        </row>
        <row r="141">
          <cell r="A141" t="str">
            <v>461011</v>
          </cell>
          <cell r="B141" t="str">
            <v>GENERAL PROVISION FOR CONSU</v>
          </cell>
          <cell r="C141">
            <v>192447.21900000001</v>
          </cell>
        </row>
        <row r="142">
          <cell r="A142" t="str">
            <v>467001</v>
          </cell>
          <cell r="B142" t="str">
            <v>FURNITURE &amp; FIXTURES WOODEN</v>
          </cell>
          <cell r="C142">
            <v>8531.3240000000005</v>
          </cell>
        </row>
        <row r="143">
          <cell r="A143" t="str">
            <v>471021</v>
          </cell>
          <cell r="B143" t="str">
            <v>END SERVICE BENEFITS - OVS.</v>
          </cell>
          <cell r="C143">
            <v>1287.75</v>
          </cell>
        </row>
        <row r="144">
          <cell r="A144" t="str">
            <v>501001</v>
          </cell>
          <cell r="B144" t="str">
            <v>ELECTRICAL &amp; OFFICE APPLIAN</v>
          </cell>
          <cell r="C144">
            <v>24917.763999999999</v>
          </cell>
        </row>
        <row r="145">
          <cell r="A145" t="str">
            <v>503001</v>
          </cell>
          <cell r="B145" t="str">
            <v>PC &amp; SERVER</v>
          </cell>
          <cell r="C145">
            <v>41938.453000000001</v>
          </cell>
        </row>
        <row r="146">
          <cell r="A146" t="str">
            <v>504003</v>
          </cell>
          <cell r="B146" t="str">
            <v>AMORTIZATION - LEASEHOLD IM</v>
          </cell>
          <cell r="C146">
            <v>23673.351999999999</v>
          </cell>
        </row>
        <row r="147">
          <cell r="A147" t="str">
            <v>529052</v>
          </cell>
          <cell r="B147" t="str">
            <v>INTEREST PAYABLE ON SAVINGS</v>
          </cell>
          <cell r="C147">
            <v>937.37400000000002</v>
          </cell>
        </row>
        <row r="148">
          <cell r="A148" t="str">
            <v>529053</v>
          </cell>
          <cell r="B148" t="str">
            <v>INTEREST PAYABLE ON TIME DE</v>
          </cell>
          <cell r="C148">
            <v>39170.400999999998</v>
          </cell>
        </row>
        <row r="149">
          <cell r="A149" t="str">
            <v>532012</v>
          </cell>
          <cell r="B149" t="str">
            <v>INT ON STUCK UP D/FUL DEBTS</v>
          </cell>
          <cell r="C149">
            <v>23387.359</v>
          </cell>
        </row>
        <row r="150">
          <cell r="A150" t="str">
            <v>541008</v>
          </cell>
          <cell r="B150" t="str">
            <v>BILLS FOR COLLECTION-INWARD</v>
          </cell>
          <cell r="C150">
            <v>686380</v>
          </cell>
        </row>
        <row r="151">
          <cell r="A151" t="str">
            <v>543003</v>
          </cell>
          <cell r="B151" t="str">
            <v>BANKERS LIABILITY L.G.</v>
          </cell>
          <cell r="C151">
            <v>204592</v>
          </cell>
        </row>
        <row r="152">
          <cell r="A152" t="str">
            <v>544003</v>
          </cell>
          <cell r="B152" t="str">
            <v>BANKER LIABILITY L.C. (CASH</v>
          </cell>
          <cell r="C152">
            <v>109130</v>
          </cell>
        </row>
        <row r="153">
          <cell r="A153" t="str">
            <v>544004</v>
          </cell>
          <cell r="B153" t="str">
            <v>BANKER LIABILITY L.C. (ICA)</v>
          </cell>
          <cell r="C153">
            <v>22535</v>
          </cell>
        </row>
        <row r="154">
          <cell r="A154" t="str">
            <v>549001</v>
          </cell>
          <cell r="B154" t="str">
            <v>BANKERS LIAB L/C ACCEPTANCE</v>
          </cell>
          <cell r="C154">
            <v>187376</v>
          </cell>
        </row>
        <row r="155">
          <cell r="A155" t="str">
            <v>581001</v>
          </cell>
          <cell r="B155" t="str">
            <v>INCOME ACCOUNT</v>
          </cell>
          <cell r="C155">
            <v>292540.99300000002</v>
          </cell>
        </row>
        <row r="156">
          <cell r="A156" t="str">
            <v>602012</v>
          </cell>
          <cell r="B156" t="str">
            <v>CASH ON HAND BD (BAHRAIN ON</v>
          </cell>
          <cell r="C156">
            <v>11625.365</v>
          </cell>
        </row>
        <row r="157">
          <cell r="A157" t="str">
            <v>613012</v>
          </cell>
          <cell r="B157" t="str">
            <v>CASH IN ATM SAFE BD</v>
          </cell>
          <cell r="C157">
            <v>17060</v>
          </cell>
        </row>
        <row r="158">
          <cell r="A158" t="str">
            <v>618002</v>
          </cell>
          <cell r="B158" t="str">
            <v>PLACEMENT WITH OVERSEAS BRA</v>
          </cell>
          <cell r="C158">
            <v>1709079.828</v>
          </cell>
        </row>
        <row r="159">
          <cell r="A159" t="str">
            <v>618003</v>
          </cell>
          <cell r="B159" t="str">
            <v>PLACEMENT WITH OVERSEAS BRA</v>
          </cell>
          <cell r="C159">
            <v>7204.1880000000001</v>
          </cell>
        </row>
        <row r="160">
          <cell r="A160" t="str">
            <v>685031</v>
          </cell>
          <cell r="B160" t="str">
            <v>GENERAL LOAN</v>
          </cell>
          <cell r="C160">
            <v>114084.594</v>
          </cell>
        </row>
        <row r="161">
          <cell r="A161" t="str">
            <v>685034</v>
          </cell>
          <cell r="B161" t="str">
            <v>CONSUMER LOAN</v>
          </cell>
          <cell r="C161">
            <v>67774.926000000007</v>
          </cell>
        </row>
        <row r="162">
          <cell r="A162" t="str">
            <v>691001</v>
          </cell>
          <cell r="B162" t="str">
            <v>LOANS AGAINST TRUST RECEIPT</v>
          </cell>
          <cell r="C162">
            <v>30401.655999999999</v>
          </cell>
        </row>
        <row r="163">
          <cell r="A163" t="str">
            <v>724001</v>
          </cell>
          <cell r="B163" t="str">
            <v>PAD (CASH)</v>
          </cell>
          <cell r="C163">
            <v>4737.7</v>
          </cell>
        </row>
        <row r="164">
          <cell r="A164" t="str">
            <v>742003</v>
          </cell>
          <cell r="B164" t="str">
            <v>LEASE HOLD IMPROVEMENT</v>
          </cell>
          <cell r="C164">
            <v>27263</v>
          </cell>
        </row>
        <row r="165">
          <cell r="A165" t="str">
            <v>744007</v>
          </cell>
          <cell r="B165" t="str">
            <v>FURNITURE &amp; FIXTURE WOODEN,</v>
          </cell>
          <cell r="C165">
            <v>9003</v>
          </cell>
        </row>
        <row r="166">
          <cell r="A166" t="str">
            <v>744010</v>
          </cell>
          <cell r="B166" t="str">
            <v>FURNITURE &amp; FIXTURE - MISC.</v>
          </cell>
          <cell r="C166">
            <v>1066.3800000000001</v>
          </cell>
        </row>
        <row r="167">
          <cell r="A167" t="str">
            <v>746001</v>
          </cell>
          <cell r="B167" t="str">
            <v>STOCK OF OFFICE STATIONERY</v>
          </cell>
          <cell r="C167">
            <v>84</v>
          </cell>
        </row>
        <row r="168">
          <cell r="A168" t="str">
            <v>746002</v>
          </cell>
          <cell r="B168" t="str">
            <v>STOCK OF SECURITY STATIONER</v>
          </cell>
          <cell r="C168">
            <v>0.91</v>
          </cell>
        </row>
        <row r="169">
          <cell r="A169" t="str">
            <v>766001</v>
          </cell>
          <cell r="B169" t="str">
            <v>SUSP. A/C-DD CANCELLED</v>
          </cell>
          <cell r="C169">
            <v>74.52</v>
          </cell>
        </row>
        <row r="170">
          <cell r="A170" t="str">
            <v>771002</v>
          </cell>
          <cell r="B170" t="str">
            <v>SUSP.A/C CLRNG.ADJ.OTHERS</v>
          </cell>
          <cell r="C170">
            <v>-1529.3150000000001</v>
          </cell>
        </row>
        <row r="171">
          <cell r="A171" t="str">
            <v>772011</v>
          </cell>
          <cell r="B171" t="str">
            <v>INTEREST ACCRUED ON ADVANCE</v>
          </cell>
          <cell r="C171">
            <v>61.097999999999999</v>
          </cell>
        </row>
        <row r="172">
          <cell r="A172" t="str">
            <v>772017</v>
          </cell>
          <cell r="B172" t="str">
            <v>OTHER RECEIVABLES</v>
          </cell>
          <cell r="C172">
            <v>22517.023000000001</v>
          </cell>
        </row>
        <row r="173">
          <cell r="A173" t="str">
            <v>774001</v>
          </cell>
          <cell r="B173" t="str">
            <v>OTHER ASSET-ADV.POSTAGE / T</v>
          </cell>
          <cell r="C173">
            <v>0</v>
          </cell>
        </row>
        <row r="174">
          <cell r="A174" t="str">
            <v>776006</v>
          </cell>
          <cell r="B174" t="str">
            <v>OTHER ASSETS A/C MARKUP REC</v>
          </cell>
          <cell r="C174">
            <v>0</v>
          </cell>
        </row>
        <row r="175">
          <cell r="A175" t="str">
            <v>779001</v>
          </cell>
          <cell r="B175" t="str">
            <v>CASH IN TRANSIT</v>
          </cell>
          <cell r="C175">
            <v>0</v>
          </cell>
        </row>
        <row r="176">
          <cell r="A176" t="str">
            <v>779017</v>
          </cell>
          <cell r="B176" t="str">
            <v>O/A A/C TEZRAFTAR CASH EVEN</v>
          </cell>
          <cell r="C176">
            <v>6925.46</v>
          </cell>
        </row>
        <row r="177">
          <cell r="A177" t="str">
            <v>785001</v>
          </cell>
          <cell r="B177" t="str">
            <v>OTHER ASSETS - MEND</v>
          </cell>
          <cell r="C177">
            <v>-2.5000000000000001E-2</v>
          </cell>
        </row>
        <row r="178">
          <cell r="A178" t="str">
            <v>795001</v>
          </cell>
          <cell r="B178" t="str">
            <v>PC &amp; SERVER -</v>
          </cell>
          <cell r="C178">
            <v>42046.406999999999</v>
          </cell>
        </row>
        <row r="179">
          <cell r="A179" t="str">
            <v>795002</v>
          </cell>
          <cell r="B179" t="str">
            <v>PRINTER/PERIPHERALS -</v>
          </cell>
          <cell r="C179">
            <v>1575.64</v>
          </cell>
        </row>
        <row r="180">
          <cell r="A180" t="str">
            <v>795003</v>
          </cell>
          <cell r="B180" t="str">
            <v>ELEC.EQIP. UPS/STABILIZER -</v>
          </cell>
          <cell r="C180">
            <v>21669.58</v>
          </cell>
        </row>
        <row r="181">
          <cell r="A181" t="str">
            <v>795004</v>
          </cell>
          <cell r="B181" t="str">
            <v>COMMUNICATION/NETWORKING</v>
          </cell>
          <cell r="C181">
            <v>3159.3910000000001</v>
          </cell>
        </row>
        <row r="182">
          <cell r="A182" t="str">
            <v>795005</v>
          </cell>
          <cell r="B182" t="str">
            <v>IT SOFTWARE</v>
          </cell>
          <cell r="C182">
            <v>5210.2190000000001</v>
          </cell>
        </row>
        <row r="183">
          <cell r="A183" t="str">
            <v>822007</v>
          </cell>
          <cell r="B183" t="str">
            <v>FOREIGN DOCUMENTARY BILLS L</v>
          </cell>
          <cell r="C183">
            <v>686380</v>
          </cell>
        </row>
        <row r="184">
          <cell r="A184" t="str">
            <v>823003</v>
          </cell>
          <cell r="B184" t="str">
            <v>CURTOMER'S LIABILITY L.G.</v>
          </cell>
          <cell r="C184">
            <v>204592</v>
          </cell>
        </row>
        <row r="185">
          <cell r="A185" t="str">
            <v>824003</v>
          </cell>
          <cell r="B185" t="str">
            <v>CUSTOMER LIABILITY L.C. (CA</v>
          </cell>
          <cell r="C185">
            <v>109130</v>
          </cell>
        </row>
        <row r="186">
          <cell r="A186" t="str">
            <v>824004</v>
          </cell>
          <cell r="B186" t="str">
            <v>CUSTOMER LIABILITY L.C. (IC</v>
          </cell>
          <cell r="C186">
            <v>22535</v>
          </cell>
        </row>
        <row r="187">
          <cell r="A187" t="str">
            <v>829001</v>
          </cell>
          <cell r="B187" t="str">
            <v>CUST LIAB. L/C ACCEPTANCE</v>
          </cell>
          <cell r="C187">
            <v>187376</v>
          </cell>
        </row>
        <row r="188">
          <cell r="A188" t="str">
            <v>842012</v>
          </cell>
          <cell r="B188" t="str">
            <v>MAIN OFFICE ACCOUNT - BD</v>
          </cell>
          <cell r="C188">
            <v>942726.31900000002</v>
          </cell>
        </row>
        <row r="189">
          <cell r="A189" t="str">
            <v>861001</v>
          </cell>
          <cell r="B189" t="str">
            <v>EXPENDITURE ACCOUNT</v>
          </cell>
          <cell r="C189">
            <v>130778.584</v>
          </cell>
        </row>
        <row r="190">
          <cell r="A190" t="str">
            <v>915011</v>
          </cell>
          <cell r="B190" t="str">
            <v>ADVANCES CONSUMER-PIL FINAN</v>
          </cell>
          <cell r="C190">
            <v>6288282.5690000001</v>
          </cell>
        </row>
        <row r="191">
          <cell r="A191" t="str">
            <v>921001</v>
          </cell>
          <cell r="B191" t="str">
            <v>ELECTRICAL &amp; OFFICE APPLIAN</v>
          </cell>
          <cell r="C191">
            <v>34310.396999999997</v>
          </cell>
        </row>
      </sheetData>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22"/>
      <sheetName val="AL922"/>
      <sheetName val="March 110"/>
      <sheetName val="MarchSL904"/>
      <sheetName val="Feb"/>
    </sheetNames>
    <sheetDataSet>
      <sheetData sheetId="0"/>
      <sheetData sheetId="1"/>
      <sheetData sheetId="2">
        <row r="5">
          <cell r="A5" t="str">
            <v>001001</v>
          </cell>
          <cell r="B5" t="str">
            <v>I/R ON LOANS / SMALL LOANS</v>
          </cell>
          <cell r="C5">
            <v>425.88499999999999</v>
          </cell>
        </row>
        <row r="6">
          <cell r="A6" t="str">
            <v>001020</v>
          </cell>
          <cell r="B6" t="str">
            <v>I/R ON OVERDRAFTS</v>
          </cell>
          <cell r="C6">
            <v>3.5999999999999997E-2</v>
          </cell>
        </row>
        <row r="7">
          <cell r="A7" t="str">
            <v>001053</v>
          </cell>
          <cell r="B7" t="str">
            <v>CONSUMER LOAN</v>
          </cell>
          <cell r="C7">
            <v>74366.25</v>
          </cell>
        </row>
        <row r="8">
          <cell r="A8" t="str">
            <v>025014</v>
          </cell>
          <cell r="B8" t="str">
            <v>MAIN OFFICE ACCOUNT</v>
          </cell>
          <cell r="C8">
            <v>5452.0119999999997</v>
          </cell>
        </row>
        <row r="9">
          <cell r="A9" t="str">
            <v>062002</v>
          </cell>
          <cell r="B9" t="str">
            <v>PLS EXCHANGE-DOLLAR</v>
          </cell>
          <cell r="C9">
            <v>37.012999999999998</v>
          </cell>
        </row>
        <row r="10">
          <cell r="A10" t="str">
            <v>062004</v>
          </cell>
          <cell r="B10" t="str">
            <v>PLS EXCHANGE OTHER CURRENCI</v>
          </cell>
          <cell r="C10">
            <v>12.048999999999999</v>
          </cell>
        </row>
        <row r="11">
          <cell r="A11" t="str">
            <v>064019</v>
          </cell>
          <cell r="B11" t="str">
            <v>FEE FOR RENDERING OTHER SER</v>
          </cell>
          <cell r="C11">
            <v>282</v>
          </cell>
        </row>
        <row r="12">
          <cell r="A12" t="str">
            <v>064022</v>
          </cell>
          <cell r="B12" t="str">
            <v>PLS COM ON ISSUE OF NEW CHE</v>
          </cell>
          <cell r="C12">
            <v>52.5</v>
          </cell>
        </row>
        <row r="13">
          <cell r="A13" t="str">
            <v>078001</v>
          </cell>
          <cell r="B13" t="str">
            <v>PLS O/R-INCIDENTAL CHARGES</v>
          </cell>
          <cell r="C13">
            <v>340.411</v>
          </cell>
        </row>
        <row r="14">
          <cell r="A14" t="str">
            <v>078057</v>
          </cell>
          <cell r="B14" t="str">
            <v>FACILITIES PROCESSING FEES</v>
          </cell>
          <cell r="C14">
            <v>20</v>
          </cell>
        </row>
        <row r="15">
          <cell r="A15" t="str">
            <v>078084</v>
          </cell>
          <cell r="B15" t="str">
            <v>CONSUMER LOAN - PREPAYMENT</v>
          </cell>
          <cell r="C15">
            <v>4750.0159999999996</v>
          </cell>
        </row>
        <row r="16">
          <cell r="A16" t="str">
            <v>078085</v>
          </cell>
          <cell r="B16" t="str">
            <v>CONSUMER LOAN - MISC FEES</v>
          </cell>
          <cell r="C16">
            <v>6718</v>
          </cell>
        </row>
        <row r="17">
          <cell r="A17" t="str">
            <v>078094</v>
          </cell>
          <cell r="B17" t="str">
            <v>BENEFIT SWITCH RELATED INCO</v>
          </cell>
          <cell r="C17">
            <v>55.25</v>
          </cell>
        </row>
        <row r="18">
          <cell r="A18" t="str">
            <v>080001</v>
          </cell>
          <cell r="B18" t="str">
            <v>POSTAGE RECOVERIES - CORPOR</v>
          </cell>
          <cell r="C18">
            <v>145</v>
          </cell>
        </row>
        <row r="19">
          <cell r="A19" t="str">
            <v>080003</v>
          </cell>
          <cell r="B19" t="str">
            <v>TELEGRAM RECOVERIES</v>
          </cell>
          <cell r="C19">
            <v>39</v>
          </cell>
        </row>
        <row r="20">
          <cell r="A20" t="str">
            <v>080009</v>
          </cell>
          <cell r="B20" t="str">
            <v>CLEARING CHEQUE  RECOVERIES</v>
          </cell>
          <cell r="C20">
            <v>225</v>
          </cell>
        </row>
        <row r="21">
          <cell r="A21" t="str">
            <v>080021</v>
          </cell>
          <cell r="B21" t="str">
            <v>TEZRAFTAAR TT REIMBURSEMENT</v>
          </cell>
          <cell r="C21">
            <v>5040</v>
          </cell>
        </row>
        <row r="22">
          <cell r="A22" t="str">
            <v>080023</v>
          </cell>
          <cell r="B22" t="str">
            <v>INSURANCE RECOVERIES - CONS</v>
          </cell>
          <cell r="C22">
            <v>13358.814</v>
          </cell>
        </row>
        <row r="23">
          <cell r="A23" t="str">
            <v>114011</v>
          </cell>
          <cell r="B23" t="str">
            <v>INTEREST PAID - CURRENT ACC</v>
          </cell>
          <cell r="C23">
            <v>12.476000000000001</v>
          </cell>
        </row>
        <row r="24">
          <cell r="A24" t="str">
            <v>122012</v>
          </cell>
          <cell r="B24" t="str">
            <v>SB DEPOSITS - BD</v>
          </cell>
          <cell r="C24">
            <v>413.74599999999998</v>
          </cell>
        </row>
        <row r="25">
          <cell r="A25" t="str">
            <v>123013</v>
          </cell>
          <cell r="B25" t="str">
            <v>FIXED DEPOSITS BD</v>
          </cell>
          <cell r="C25">
            <v>19317.004000000001</v>
          </cell>
        </row>
        <row r="26">
          <cell r="A26" t="str">
            <v>123019</v>
          </cell>
          <cell r="B26" t="str">
            <v>FIXED DEPOSITS - US $</v>
          </cell>
          <cell r="C26">
            <v>4321.0039999999999</v>
          </cell>
        </row>
        <row r="27">
          <cell r="A27" t="str">
            <v>130014</v>
          </cell>
          <cell r="B27" t="str">
            <v>MAIN OFFICE ACCOUNT</v>
          </cell>
          <cell r="C27">
            <v>7974</v>
          </cell>
        </row>
        <row r="28">
          <cell r="A28" t="str">
            <v>140011</v>
          </cell>
          <cell r="B28" t="str">
            <v>BASIC SALARIES - OFFICERS</v>
          </cell>
          <cell r="C28">
            <v>8384.2450000000008</v>
          </cell>
        </row>
        <row r="29">
          <cell r="A29" t="str">
            <v>140012</v>
          </cell>
          <cell r="B29" t="str">
            <v>BASIC SALARIES - CLERICAL</v>
          </cell>
          <cell r="C29">
            <v>748.8</v>
          </cell>
        </row>
        <row r="30">
          <cell r="A30" t="str">
            <v>145020</v>
          </cell>
          <cell r="B30" t="str">
            <v>OTHER ALLOWANCES</v>
          </cell>
          <cell r="C30">
            <v>6088.6970000000001</v>
          </cell>
        </row>
        <row r="31">
          <cell r="A31" t="str">
            <v>145067</v>
          </cell>
          <cell r="B31" t="str">
            <v>TEZRAFTAR EVENING /FRIDAY A</v>
          </cell>
          <cell r="C31">
            <v>308</v>
          </cell>
        </row>
        <row r="32">
          <cell r="A32" t="str">
            <v>148001</v>
          </cell>
          <cell r="B32" t="str">
            <v>MESSENGER / OFFICE BOYS</v>
          </cell>
          <cell r="C32">
            <v>300</v>
          </cell>
        </row>
        <row r="33">
          <cell r="A33" t="str">
            <v>152012</v>
          </cell>
          <cell r="B33" t="str">
            <v>MEDIACAL INSURANCE-OVS</v>
          </cell>
          <cell r="C33">
            <v>1013.545</v>
          </cell>
        </row>
        <row r="34">
          <cell r="A34" t="str">
            <v>155011</v>
          </cell>
          <cell r="B34" t="str">
            <v>EOSB EXPATS</v>
          </cell>
          <cell r="C34">
            <v>-37.22</v>
          </cell>
        </row>
        <row r="35">
          <cell r="A35" t="str">
            <v>165001</v>
          </cell>
          <cell r="B35" t="str">
            <v>BONUS PAID  - (OFFICERS)</v>
          </cell>
          <cell r="C35">
            <v>268.83999999999997</v>
          </cell>
        </row>
        <row r="36">
          <cell r="A36" t="str">
            <v>172001</v>
          </cell>
          <cell r="B36" t="str">
            <v>PERFORMANCE AWARDS</v>
          </cell>
          <cell r="C36">
            <v>-10882.87</v>
          </cell>
        </row>
        <row r="37">
          <cell r="A37" t="str">
            <v>172002</v>
          </cell>
          <cell r="B37" t="str">
            <v>SALES DEVELOPMENT INCENTIVE</v>
          </cell>
          <cell r="C37">
            <v>166.04</v>
          </cell>
        </row>
        <row r="38">
          <cell r="A38" t="str">
            <v>180001</v>
          </cell>
          <cell r="B38" t="str">
            <v>RENT - OFFICE</v>
          </cell>
          <cell r="C38">
            <v>3600</v>
          </cell>
        </row>
        <row r="39">
          <cell r="A39" t="str">
            <v>180002</v>
          </cell>
          <cell r="B39" t="str">
            <v>RENT - GODOWN</v>
          </cell>
          <cell r="C39">
            <v>118.54600000000001</v>
          </cell>
        </row>
        <row r="40">
          <cell r="A40" t="str">
            <v>180011</v>
          </cell>
          <cell r="B40" t="str">
            <v>RATES &amp; TAXES - TRADE LICEN</v>
          </cell>
          <cell r="C40">
            <v>360</v>
          </cell>
        </row>
        <row r="41">
          <cell r="A41" t="str">
            <v>180012</v>
          </cell>
          <cell r="B41" t="str">
            <v>RATES &amp; TAXES - COMMERCIAL</v>
          </cell>
          <cell r="C41">
            <v>3209.2220000000002</v>
          </cell>
        </row>
        <row r="42">
          <cell r="A42" t="str">
            <v>190001</v>
          </cell>
          <cell r="B42" t="str">
            <v>GAS - ELECTRICITY-OFFICE</v>
          </cell>
          <cell r="C42">
            <v>1614.0139999999999</v>
          </cell>
        </row>
        <row r="43">
          <cell r="A43" t="str">
            <v>195001</v>
          </cell>
          <cell r="B43" t="str">
            <v>INSURANCE-FIRE/THEIFT</v>
          </cell>
          <cell r="C43">
            <v>281.60000000000002</v>
          </cell>
        </row>
        <row r="44">
          <cell r="A44" t="str">
            <v>195011</v>
          </cell>
          <cell r="B44" t="str">
            <v>GOSI LOCAL</v>
          </cell>
          <cell r="C44">
            <v>1418.88</v>
          </cell>
        </row>
        <row r="45">
          <cell r="A45" t="str">
            <v>195012</v>
          </cell>
          <cell r="B45" t="str">
            <v>INSURANCE-FIRE/THEFT</v>
          </cell>
          <cell r="C45">
            <v>35.076000000000001</v>
          </cell>
        </row>
        <row r="46">
          <cell r="A46" t="str">
            <v>200002</v>
          </cell>
          <cell r="B46" t="str">
            <v>RETAINER'S FEES</v>
          </cell>
          <cell r="C46">
            <v>221.52799999999999</v>
          </cell>
        </row>
        <row r="47">
          <cell r="A47" t="str">
            <v>205005</v>
          </cell>
          <cell r="B47" t="str">
            <v>COURIER CHARGES - CORPORATE</v>
          </cell>
          <cell r="C47">
            <v>100</v>
          </cell>
        </row>
        <row r="48">
          <cell r="A48" t="str">
            <v>206001</v>
          </cell>
          <cell r="B48" t="str">
            <v>TELEPHONE / TRUNK CALL - OF</v>
          </cell>
          <cell r="C48">
            <v>148.24199999999999</v>
          </cell>
        </row>
        <row r="49">
          <cell r="A49" t="str">
            <v>206011</v>
          </cell>
          <cell r="B49" t="str">
            <v>FAX - OFFICE</v>
          </cell>
          <cell r="C49">
            <v>30</v>
          </cell>
        </row>
        <row r="50">
          <cell r="A50" t="str">
            <v>207011</v>
          </cell>
          <cell r="B50" t="str">
            <v>TELEPHONE LINE FOR REUTERS/</v>
          </cell>
          <cell r="C50">
            <v>50</v>
          </cell>
        </row>
        <row r="51">
          <cell r="A51" t="str">
            <v>208002</v>
          </cell>
          <cell r="B51" t="str">
            <v>RUETER FEE / SWIFT EXPENSES</v>
          </cell>
          <cell r="C51">
            <v>82.224000000000004</v>
          </cell>
        </row>
        <row r="52">
          <cell r="A52" t="str">
            <v>208003</v>
          </cell>
          <cell r="B52" t="str">
            <v>SOFTWARE CHARGES</v>
          </cell>
          <cell r="C52">
            <v>31.103999999999999</v>
          </cell>
        </row>
        <row r="53">
          <cell r="A53" t="str">
            <v>208004</v>
          </cell>
          <cell r="B53" t="str">
            <v>USER LICENSE CHARGES</v>
          </cell>
          <cell r="C53">
            <v>17.846</v>
          </cell>
        </row>
        <row r="54">
          <cell r="A54" t="str">
            <v>208012</v>
          </cell>
          <cell r="B54" t="str">
            <v>BENEFIT SWITCH EXPENSES</v>
          </cell>
          <cell r="C54">
            <v>4507.7929999999997</v>
          </cell>
        </row>
        <row r="55">
          <cell r="A55" t="str">
            <v>215001</v>
          </cell>
          <cell r="B55" t="str">
            <v>AUDITOR'S FEES</v>
          </cell>
          <cell r="C55">
            <v>286.52</v>
          </cell>
        </row>
        <row r="56">
          <cell r="A56" t="str">
            <v>218001</v>
          </cell>
          <cell r="B56" t="str">
            <v>DEPRECIATION-ELECTRICAL &amp; O</v>
          </cell>
          <cell r="C56">
            <v>968.44100000000003</v>
          </cell>
        </row>
        <row r="57">
          <cell r="A57" t="str">
            <v>218002</v>
          </cell>
          <cell r="B57" t="str">
            <v>DEPRECIATION-FIRE EXTINGUIS</v>
          </cell>
          <cell r="C57">
            <v>12.5</v>
          </cell>
        </row>
        <row r="58">
          <cell r="A58" t="str">
            <v>220012</v>
          </cell>
          <cell r="B58" t="str">
            <v>FURNITURE &amp; FIXTURES WOODEN</v>
          </cell>
          <cell r="C58">
            <v>394.25599999999997</v>
          </cell>
        </row>
        <row r="59">
          <cell r="A59" t="str">
            <v>221003</v>
          </cell>
          <cell r="B59" t="str">
            <v>DEPRECIATION-LEASE HOLD IMP</v>
          </cell>
          <cell r="C59">
            <v>585.54899999999998</v>
          </cell>
        </row>
        <row r="60">
          <cell r="A60" t="str">
            <v>222001</v>
          </cell>
          <cell r="B60" t="str">
            <v>DEPRECIATION IT HARDWARE-PC</v>
          </cell>
          <cell r="C60">
            <v>2300.864</v>
          </cell>
        </row>
        <row r="61">
          <cell r="A61" t="str">
            <v>225007</v>
          </cell>
          <cell r="B61" t="str">
            <v>REPAIRS - I T HARDWARE</v>
          </cell>
          <cell r="C61">
            <v>614.97199999999998</v>
          </cell>
        </row>
        <row r="62">
          <cell r="A62" t="str">
            <v>225008</v>
          </cell>
          <cell r="B62" t="str">
            <v>REPAIRS - CABLING</v>
          </cell>
          <cell r="C62">
            <v>4.4779999999999998</v>
          </cell>
        </row>
        <row r="63">
          <cell r="A63" t="str">
            <v>235001</v>
          </cell>
          <cell r="B63" t="str">
            <v>OFFICE STATIONERY</v>
          </cell>
          <cell r="C63">
            <v>60.155000000000001</v>
          </cell>
        </row>
        <row r="64">
          <cell r="A64" t="str">
            <v>235002</v>
          </cell>
          <cell r="B64" t="str">
            <v>SECURITY STATIONERY</v>
          </cell>
          <cell r="C64">
            <v>20</v>
          </cell>
        </row>
        <row r="65">
          <cell r="A65" t="str">
            <v>235004</v>
          </cell>
          <cell r="B65" t="str">
            <v>PRINTING STATIONERY</v>
          </cell>
          <cell r="C65">
            <v>184.53</v>
          </cell>
        </row>
        <row r="66">
          <cell r="A66" t="str">
            <v>237001</v>
          </cell>
          <cell r="B66" t="str">
            <v>OFFICE RUNNING EXPENSES</v>
          </cell>
          <cell r="C66">
            <v>79.855000000000004</v>
          </cell>
        </row>
        <row r="67">
          <cell r="A67" t="str">
            <v>237002</v>
          </cell>
          <cell r="B67" t="str">
            <v>JANITORIAL CHARGES</v>
          </cell>
          <cell r="C67">
            <v>140</v>
          </cell>
        </row>
        <row r="68">
          <cell r="A68" t="str">
            <v>240005</v>
          </cell>
          <cell r="B68" t="str">
            <v>BILLBOARDS AND SIGNAGE</v>
          </cell>
          <cell r="C68">
            <v>23.513999999999999</v>
          </cell>
        </row>
        <row r="69">
          <cell r="A69" t="str">
            <v>240009</v>
          </cell>
          <cell r="B69" t="str">
            <v>PRESS ADVERTISING</v>
          </cell>
          <cell r="C69">
            <v>320.20999999999998</v>
          </cell>
        </row>
        <row r="70">
          <cell r="A70" t="str">
            <v>240015</v>
          </cell>
          <cell r="B70" t="str">
            <v>MISCELLANEOUS</v>
          </cell>
          <cell r="C70">
            <v>976.15099999999995</v>
          </cell>
        </row>
        <row r="71">
          <cell r="A71" t="str">
            <v>245001</v>
          </cell>
          <cell r="B71" t="str">
            <v>ENTERTAINMENT</v>
          </cell>
          <cell r="C71">
            <v>173.92</v>
          </cell>
        </row>
        <row r="72">
          <cell r="A72" t="str">
            <v>260001</v>
          </cell>
          <cell r="B72" t="str">
            <v>SUBSCRIPTIONS PERIODICAL /</v>
          </cell>
          <cell r="C72">
            <v>12.4</v>
          </cell>
        </row>
        <row r="73">
          <cell r="A73" t="str">
            <v>271001</v>
          </cell>
          <cell r="B73" t="str">
            <v>SECURITY GUARDS CHARGES</v>
          </cell>
          <cell r="C73">
            <v>3504</v>
          </cell>
        </row>
        <row r="74">
          <cell r="A74" t="str">
            <v>272001</v>
          </cell>
          <cell r="B74" t="str">
            <v>CASH TRANSPORT CHARGES</v>
          </cell>
          <cell r="C74">
            <v>246.86600000000001</v>
          </cell>
        </row>
        <row r="75">
          <cell r="A75" t="str">
            <v>283004</v>
          </cell>
          <cell r="B75" t="str">
            <v>OTHERS</v>
          </cell>
          <cell r="C75">
            <v>99.28</v>
          </cell>
        </row>
        <row r="76">
          <cell r="A76" t="str">
            <v>285042</v>
          </cell>
          <cell r="B76" t="str">
            <v>CHEQUE RETURN CHARGES</v>
          </cell>
          <cell r="C76">
            <v>110</v>
          </cell>
        </row>
        <row r="77">
          <cell r="A77" t="str">
            <v>285088</v>
          </cell>
          <cell r="B77" t="str">
            <v>CREDIT CARD &amp; CONSUMER LOAN</v>
          </cell>
          <cell r="C77">
            <v>3484.741</v>
          </cell>
        </row>
        <row r="78">
          <cell r="A78" t="str">
            <v>285091</v>
          </cell>
          <cell r="B78" t="str">
            <v>MASTER CARD MISC EXPENSES</v>
          </cell>
          <cell r="C78">
            <v>302</v>
          </cell>
        </row>
        <row r="79">
          <cell r="A79" t="str">
            <v>288001</v>
          </cell>
          <cell r="B79" t="str">
            <v>HO SHARE OF EXPENSES</v>
          </cell>
          <cell r="C79">
            <v>4044</v>
          </cell>
        </row>
        <row r="80">
          <cell r="A80" t="str">
            <v>290011</v>
          </cell>
          <cell r="B80" t="str">
            <v>IT CHARGES PAID TO HO</v>
          </cell>
          <cell r="C80">
            <v>502.666</v>
          </cell>
        </row>
        <row r="84">
          <cell r="A84" t="str">
            <v>309012</v>
          </cell>
          <cell r="B84" t="str">
            <v>UNREMITTED PROFIT OF FOREIG</v>
          </cell>
          <cell r="C84">
            <v>178973.17300000001</v>
          </cell>
        </row>
        <row r="85">
          <cell r="A85" t="str">
            <v>321004</v>
          </cell>
          <cell r="B85" t="str">
            <v>CURRENT DEPOSITS (UNCLAIMED</v>
          </cell>
          <cell r="C85">
            <v>1867.155</v>
          </cell>
        </row>
        <row r="86">
          <cell r="A86" t="str">
            <v>321052</v>
          </cell>
          <cell r="B86" t="str">
            <v>CURRENT DEPOSITS BD</v>
          </cell>
          <cell r="C86">
            <v>165188.34299999999</v>
          </cell>
        </row>
        <row r="87">
          <cell r="A87" t="str">
            <v>322021</v>
          </cell>
          <cell r="B87" t="str">
            <v>AL-AMMAN DEPOSITS - BAHRAIN</v>
          </cell>
          <cell r="C87">
            <v>13732.145</v>
          </cell>
        </row>
        <row r="88">
          <cell r="A88" t="str">
            <v>325001</v>
          </cell>
          <cell r="B88" t="str">
            <v>FOREIGN CURRENCY CD US $</v>
          </cell>
          <cell r="C88">
            <v>37.700000000000003</v>
          </cell>
        </row>
        <row r="89">
          <cell r="A89" t="str">
            <v>343037</v>
          </cell>
          <cell r="B89" t="str">
            <v>SD/SC UAE DIRHAM</v>
          </cell>
          <cell r="C89">
            <v>0</v>
          </cell>
        </row>
        <row r="90">
          <cell r="A90" t="str">
            <v>343073</v>
          </cell>
          <cell r="B90" t="str">
            <v>SD/SC PAKISTAN SCHOOL FEE</v>
          </cell>
          <cell r="C90">
            <v>0</v>
          </cell>
        </row>
        <row r="91">
          <cell r="A91" t="str">
            <v>343089</v>
          </cell>
          <cell r="B91" t="str">
            <v>CASH RECEIVED FOR TEZRAFTAR</v>
          </cell>
          <cell r="C91">
            <v>0</v>
          </cell>
        </row>
        <row r="92">
          <cell r="A92" t="str">
            <v>344001</v>
          </cell>
          <cell r="B92" t="str">
            <v>SUD CE A/C ACCOUNTS DEPARTM</v>
          </cell>
          <cell r="C92">
            <v>22453</v>
          </cell>
        </row>
        <row r="93">
          <cell r="A93" t="str">
            <v>344024</v>
          </cell>
          <cell r="B93" t="str">
            <v>CUSTOMER SALARY BAHRAIN</v>
          </cell>
          <cell r="C93">
            <v>0</v>
          </cell>
        </row>
        <row r="94">
          <cell r="A94" t="str">
            <v>344068</v>
          </cell>
          <cell r="B94" t="str">
            <v>CASH MASTER CARD</v>
          </cell>
          <cell r="C94">
            <v>408</v>
          </cell>
        </row>
        <row r="95">
          <cell r="A95" t="str">
            <v>344078</v>
          </cell>
          <cell r="B95" t="str">
            <v>TT / DD/FDD HOME REMITT. CA</v>
          </cell>
          <cell r="C95">
            <v>0</v>
          </cell>
        </row>
        <row r="96">
          <cell r="A96" t="str">
            <v>344082</v>
          </cell>
          <cell r="B96" t="str">
            <v>REMITT. CASH</v>
          </cell>
          <cell r="C96">
            <v>0</v>
          </cell>
        </row>
        <row r="97">
          <cell r="A97" t="str">
            <v>344088</v>
          </cell>
          <cell r="B97" t="str">
            <v>UN-CLAIMED DEPOSITS</v>
          </cell>
          <cell r="C97">
            <v>63.381</v>
          </cell>
        </row>
        <row r="98">
          <cell r="A98" t="str">
            <v>349001</v>
          </cell>
          <cell r="B98" t="str">
            <v>SD-CLEARING ADJUSTMENT</v>
          </cell>
          <cell r="C98">
            <v>0</v>
          </cell>
        </row>
        <row r="99">
          <cell r="A99" t="str">
            <v>359008</v>
          </cell>
          <cell r="B99" t="str">
            <v>EXCESS CASH</v>
          </cell>
          <cell r="C99">
            <v>11</v>
          </cell>
        </row>
        <row r="100">
          <cell r="A100" t="str">
            <v>359083</v>
          </cell>
          <cell r="B100" t="str">
            <v>SD PARKING ACCOUNT</v>
          </cell>
          <cell r="C100">
            <v>0</v>
          </cell>
        </row>
        <row r="101">
          <cell r="A101" t="str">
            <v>359096</v>
          </cell>
          <cell r="B101" t="str">
            <v>CASH PURGED IN ATM</v>
          </cell>
          <cell r="C101">
            <v>140</v>
          </cell>
        </row>
        <row r="102">
          <cell r="A102" t="str">
            <v>381012</v>
          </cell>
          <cell r="B102" t="str">
            <v>PLS SAVING DEP-BD OVERSEAS</v>
          </cell>
          <cell r="C102">
            <v>259845.967</v>
          </cell>
        </row>
        <row r="103">
          <cell r="A103" t="str">
            <v>401021</v>
          </cell>
          <cell r="B103" t="str">
            <v>FIXED DEPOSITS BD - ONE MON</v>
          </cell>
          <cell r="C103">
            <v>358004.07500000001</v>
          </cell>
        </row>
        <row r="104">
          <cell r="A104" t="str">
            <v>401022</v>
          </cell>
          <cell r="B104" t="str">
            <v>FIXED DEP. BD - THREE MONTH</v>
          </cell>
          <cell r="C104">
            <v>1130094.567</v>
          </cell>
        </row>
        <row r="105">
          <cell r="A105" t="str">
            <v>401023</v>
          </cell>
          <cell r="B105" t="str">
            <v>FIXED DEPOSITS BD - SIX MON</v>
          </cell>
          <cell r="C105">
            <v>10480.473</v>
          </cell>
        </row>
        <row r="106">
          <cell r="A106" t="str">
            <v>401024</v>
          </cell>
          <cell r="B106" t="str">
            <v>FIXED DEPOSITS BD - ONE YEA</v>
          </cell>
          <cell r="C106">
            <v>43956.29</v>
          </cell>
        </row>
        <row r="107">
          <cell r="A107" t="str">
            <v>405001</v>
          </cell>
          <cell r="B107" t="str">
            <v>FC. FIXED DEP. US$ - 3 MONT</v>
          </cell>
          <cell r="C107">
            <v>2364.2869999999998</v>
          </cell>
        </row>
        <row r="108">
          <cell r="A108" t="str">
            <v>405041</v>
          </cell>
          <cell r="B108" t="str">
            <v>FC. FIXED DEP. US$ - 1 MONT</v>
          </cell>
          <cell r="C108">
            <v>318286.94699999999</v>
          </cell>
        </row>
        <row r="109">
          <cell r="A109" t="str">
            <v>421001</v>
          </cell>
          <cell r="B109" t="str">
            <v>PAYORDER ISSUED</v>
          </cell>
          <cell r="C109">
            <v>2780</v>
          </cell>
        </row>
        <row r="110">
          <cell r="A110" t="str">
            <v>434003</v>
          </cell>
          <cell r="B110" t="str">
            <v>PROVISION FOR INCENTIVE/AWA</v>
          </cell>
          <cell r="C110">
            <v>-4703.3519999999999</v>
          </cell>
        </row>
        <row r="111">
          <cell r="A111" t="str">
            <v>434019</v>
          </cell>
          <cell r="B111" t="str">
            <v>PROVISION FOR LEGAL &amp;PROF C</v>
          </cell>
          <cell r="C111">
            <v>286.52</v>
          </cell>
        </row>
        <row r="112">
          <cell r="A112" t="str">
            <v>434020</v>
          </cell>
          <cell r="B112" t="str">
            <v>PROVISION FOR SUBSCRIPTION</v>
          </cell>
          <cell r="C112">
            <v>5906.86</v>
          </cell>
        </row>
        <row r="113">
          <cell r="A113" t="str">
            <v>434021</v>
          </cell>
          <cell r="B113" t="str">
            <v>PROVISION FOR BONUS PAYABLE</v>
          </cell>
          <cell r="C113">
            <v>834.125</v>
          </cell>
        </row>
        <row r="114">
          <cell r="A114" t="str">
            <v>434025</v>
          </cell>
          <cell r="B114" t="str">
            <v>PROVISION FOR TELEPHONE</v>
          </cell>
          <cell r="C114">
            <v>100</v>
          </cell>
        </row>
        <row r="115">
          <cell r="A115" t="str">
            <v>434098</v>
          </cell>
          <cell r="B115" t="str">
            <v>PROVISION FOR OTHER EXPENSE</v>
          </cell>
          <cell r="C115">
            <v>12002.36</v>
          </cell>
        </row>
        <row r="116">
          <cell r="A116" t="str">
            <v>461011</v>
          </cell>
          <cell r="B116" t="str">
            <v>GENERAL PROVISION FOR CONSU</v>
          </cell>
          <cell r="C116">
            <v>80050.322</v>
          </cell>
        </row>
        <row r="117">
          <cell r="A117" t="str">
            <v>467001</v>
          </cell>
          <cell r="B117" t="str">
            <v>FURNITURE &amp; FIXTURES WOODEN</v>
          </cell>
          <cell r="C117">
            <v>2280.19</v>
          </cell>
        </row>
        <row r="118">
          <cell r="A118" t="str">
            <v>471021</v>
          </cell>
          <cell r="B118" t="str">
            <v>END SERVICE BENEFITS - OVS.</v>
          </cell>
          <cell r="C118">
            <v>286.06</v>
          </cell>
        </row>
        <row r="119">
          <cell r="A119" t="str">
            <v>501001</v>
          </cell>
          <cell r="B119" t="str">
            <v>ELECTRICAL &amp; OFFICE APPLIAN</v>
          </cell>
          <cell r="C119">
            <v>11951.974</v>
          </cell>
        </row>
        <row r="120">
          <cell r="A120" t="str">
            <v>503001</v>
          </cell>
          <cell r="B120" t="str">
            <v>PC &amp; SERVER</v>
          </cell>
          <cell r="C120">
            <v>5141.8549999999996</v>
          </cell>
        </row>
        <row r="121">
          <cell r="A121" t="str">
            <v>504003</v>
          </cell>
          <cell r="B121" t="str">
            <v>AMORTIZATION - LEASEHOLD IM</v>
          </cell>
          <cell r="C121">
            <v>5281.7870000000003</v>
          </cell>
        </row>
        <row r="122">
          <cell r="A122" t="str">
            <v>529052</v>
          </cell>
          <cell r="B122" t="str">
            <v>INTEREST PAYABLE ON SAVINGS</v>
          </cell>
          <cell r="C122">
            <v>426.22199999999998</v>
          </cell>
        </row>
        <row r="123">
          <cell r="A123" t="str">
            <v>529053</v>
          </cell>
          <cell r="B123" t="str">
            <v>INTEREST PAYABLE ON TIME DE</v>
          </cell>
          <cell r="C123">
            <v>12251.466</v>
          </cell>
        </row>
        <row r="124">
          <cell r="A124" t="str">
            <v>532012</v>
          </cell>
          <cell r="B124" t="str">
            <v>INT ON STUCK UP D/FUL DEBTS</v>
          </cell>
          <cell r="C124">
            <v>1369.3109999999999</v>
          </cell>
        </row>
        <row r="125">
          <cell r="A125" t="str">
            <v>581001</v>
          </cell>
          <cell r="B125" t="str">
            <v>INCOME ACCOUNT</v>
          </cell>
          <cell r="C125">
            <v>111319.236</v>
          </cell>
        </row>
        <row r="126">
          <cell r="A126" t="str">
            <v>602012</v>
          </cell>
          <cell r="B126" t="str">
            <v>CASH ON HAND BD (BAHRAIN ON</v>
          </cell>
          <cell r="C126">
            <v>15051.07</v>
          </cell>
        </row>
        <row r="127">
          <cell r="A127" t="str">
            <v>613012</v>
          </cell>
          <cell r="B127" t="str">
            <v>CASH IN ATM SAFE BD</v>
          </cell>
          <cell r="C127">
            <v>30610</v>
          </cell>
        </row>
        <row r="128">
          <cell r="A128" t="str">
            <v>618002</v>
          </cell>
          <cell r="B128" t="str">
            <v>PLACEMENT WITH OVERSEAS BRA</v>
          </cell>
          <cell r="C128">
            <v>382508.23599999998</v>
          </cell>
        </row>
        <row r="129">
          <cell r="A129" t="str">
            <v>685031</v>
          </cell>
          <cell r="B129" t="str">
            <v>GENERAL LOAN</v>
          </cell>
          <cell r="C129">
            <v>62130.731</v>
          </cell>
        </row>
        <row r="130">
          <cell r="A130" t="str">
            <v>685034</v>
          </cell>
          <cell r="B130" t="str">
            <v>CONSUMER LOAN</v>
          </cell>
          <cell r="C130">
            <v>13931.332</v>
          </cell>
        </row>
        <row r="131">
          <cell r="A131" t="str">
            <v>742003</v>
          </cell>
          <cell r="B131" t="str">
            <v>LEASE HOLD IMPROVEMENT</v>
          </cell>
          <cell r="C131">
            <v>23421.9</v>
          </cell>
        </row>
        <row r="132">
          <cell r="A132" t="str">
            <v>744007</v>
          </cell>
          <cell r="B132" t="str">
            <v>FURNITURE &amp; FIXTURE WOODEN,</v>
          </cell>
          <cell r="C132">
            <v>3817.4</v>
          </cell>
        </row>
        <row r="133">
          <cell r="A133" t="str">
            <v>744010</v>
          </cell>
          <cell r="B133" t="str">
            <v>FURNITURE &amp; FIXTURE - MISC.</v>
          </cell>
          <cell r="C133">
            <v>2376.38</v>
          </cell>
        </row>
        <row r="134">
          <cell r="A134" t="str">
            <v>746001</v>
          </cell>
          <cell r="B134" t="str">
            <v>STOCK OF OFFICE STATIONERY</v>
          </cell>
          <cell r="C134">
            <v>629.4</v>
          </cell>
        </row>
        <row r="135">
          <cell r="A135" t="str">
            <v>746002</v>
          </cell>
          <cell r="B135" t="str">
            <v>STOCK OF SECURITY STATIONER</v>
          </cell>
          <cell r="C135">
            <v>34.155000000000001</v>
          </cell>
        </row>
        <row r="136">
          <cell r="A136" t="str">
            <v>751021</v>
          </cell>
          <cell r="B136" t="str">
            <v>ADVANCE DEPOSITS - OVS. BRS</v>
          </cell>
          <cell r="C136">
            <v>100</v>
          </cell>
        </row>
        <row r="137">
          <cell r="A137" t="str">
            <v>761032</v>
          </cell>
          <cell r="B137" t="str">
            <v>SUNDRY DEBTORS - OTHERS</v>
          </cell>
          <cell r="C137">
            <v>3300</v>
          </cell>
        </row>
        <row r="138">
          <cell r="A138" t="str">
            <v>771002</v>
          </cell>
          <cell r="B138" t="str">
            <v>SUSP.A/C CLRNG.ADJ.OTHERS</v>
          </cell>
          <cell r="C138">
            <v>542.45899999999995</v>
          </cell>
        </row>
        <row r="139">
          <cell r="A139" t="str">
            <v>772003</v>
          </cell>
          <cell r="B139" t="str">
            <v>PRE-PAID EXPENSES - OTHERS</v>
          </cell>
          <cell r="C139">
            <v>4581.848</v>
          </cell>
        </row>
        <row r="140">
          <cell r="A140" t="str">
            <v>772017</v>
          </cell>
          <cell r="B140" t="str">
            <v>OTHER RECEIVABLES</v>
          </cell>
          <cell r="C140">
            <v>10276.531999999999</v>
          </cell>
        </row>
        <row r="141">
          <cell r="A141" t="str">
            <v>774001</v>
          </cell>
          <cell r="B141" t="str">
            <v>OTHER ASSET-ADV.POSTAGE / T</v>
          </cell>
          <cell r="C141">
            <v>0</v>
          </cell>
        </row>
        <row r="142">
          <cell r="A142" t="str">
            <v>776006</v>
          </cell>
          <cell r="B142" t="str">
            <v>OTHER ASSETS A/C MARKUP REC</v>
          </cell>
          <cell r="C142">
            <v>0</v>
          </cell>
        </row>
        <row r="143">
          <cell r="A143" t="str">
            <v>779017</v>
          </cell>
          <cell r="B143" t="str">
            <v>O/A A/C TEZRAFTAR CASH EVEN</v>
          </cell>
          <cell r="C143">
            <v>2732.7</v>
          </cell>
        </row>
        <row r="144">
          <cell r="A144" t="str">
            <v>785001</v>
          </cell>
          <cell r="B144" t="str">
            <v>OTHER ASSETS - MEND</v>
          </cell>
          <cell r="C144">
            <v>-0.02</v>
          </cell>
        </row>
        <row r="145">
          <cell r="A145" t="str">
            <v>795001</v>
          </cell>
          <cell r="B145" t="str">
            <v>PC &amp; SERVER -</v>
          </cell>
          <cell r="C145">
            <v>7391.9970000000003</v>
          </cell>
        </row>
        <row r="146">
          <cell r="A146" t="str">
            <v>795002</v>
          </cell>
          <cell r="B146" t="str">
            <v>PRINTER/PERIPHERALS -</v>
          </cell>
          <cell r="C146">
            <v>848.74</v>
          </cell>
        </row>
        <row r="147">
          <cell r="A147" t="str">
            <v>795003</v>
          </cell>
          <cell r="B147" t="str">
            <v>ELEC.EQIP. UPS/STABILIZER -</v>
          </cell>
          <cell r="C147">
            <v>21669.58</v>
          </cell>
        </row>
        <row r="148">
          <cell r="A148" t="str">
            <v>795004</v>
          </cell>
          <cell r="B148" t="str">
            <v>COMMUNICATION/NETWORKING</v>
          </cell>
          <cell r="C148">
            <v>3997.0410000000002</v>
          </cell>
        </row>
        <row r="149">
          <cell r="A149" t="str">
            <v>795005</v>
          </cell>
          <cell r="B149" t="str">
            <v>IT SOFTWARE</v>
          </cell>
          <cell r="C149">
            <v>1354.46</v>
          </cell>
        </row>
        <row r="150">
          <cell r="A150" t="str">
            <v>842012</v>
          </cell>
          <cell r="B150" t="str">
            <v>MAIN OFFICE ACCOUNT - BD</v>
          </cell>
          <cell r="C150">
            <v>-513510.08399999997</v>
          </cell>
        </row>
        <row r="151">
          <cell r="A151" t="str">
            <v>861001</v>
          </cell>
          <cell r="B151" t="str">
            <v>EXPENDITURE ACCOUNT</v>
          </cell>
          <cell r="C151">
            <v>73674.25</v>
          </cell>
        </row>
        <row r="152">
          <cell r="A152" t="str">
            <v>915011</v>
          </cell>
          <cell r="B152" t="str">
            <v>ADVANCES CONSUMER-PIL FINAN</v>
          </cell>
          <cell r="C152">
            <v>2577237.64</v>
          </cell>
        </row>
        <row r="153">
          <cell r="A153" t="str">
            <v>921001</v>
          </cell>
          <cell r="B153" t="str">
            <v>ELECTRICAL &amp; OFFICE APPLIAN</v>
          </cell>
          <cell r="C153">
            <v>24763.691999999999</v>
          </cell>
        </row>
      </sheetData>
      <sheetData sheetId="3">
        <row r="5">
          <cell r="A5">
            <v>3090</v>
          </cell>
          <cell r="B5" t="str">
            <v>**</v>
          </cell>
          <cell r="C5" t="str">
            <v>UNREMITTED PROFIT OF FORG</v>
          </cell>
        </row>
        <row r="6">
          <cell r="A6">
            <v>3210</v>
          </cell>
          <cell r="B6" t="str">
            <v>**</v>
          </cell>
          <cell r="C6" t="str">
            <v>CURRENT DEPOSITS</v>
          </cell>
        </row>
        <row r="7">
          <cell r="A7">
            <v>3220</v>
          </cell>
          <cell r="B7" t="str">
            <v>**</v>
          </cell>
          <cell r="C7" t="str">
            <v>CALL DEPOSITS</v>
          </cell>
        </row>
        <row r="8">
          <cell r="A8">
            <v>3250</v>
          </cell>
          <cell r="B8" t="str">
            <v>**</v>
          </cell>
          <cell r="C8" t="str">
            <v>FOREIGN CURRENCY CURRENT</v>
          </cell>
        </row>
        <row r="9">
          <cell r="A9">
            <v>3440</v>
          </cell>
          <cell r="B9" t="str">
            <v>**</v>
          </cell>
          <cell r="C9" t="str">
            <v>SUNDRY CREDITORS - OVERSE</v>
          </cell>
        </row>
        <row r="10">
          <cell r="A10">
            <v>3590</v>
          </cell>
          <cell r="B10" t="str">
            <v>**</v>
          </cell>
          <cell r="C10" t="str">
            <v>SUNDRY DEPOSITS - OTHERS</v>
          </cell>
        </row>
        <row r="11">
          <cell r="A11">
            <v>3810</v>
          </cell>
          <cell r="B11" t="str">
            <v>**</v>
          </cell>
          <cell r="C11" t="str">
            <v>SAVINGS DEPOSITS</v>
          </cell>
        </row>
        <row r="12">
          <cell r="A12">
            <v>4010</v>
          </cell>
          <cell r="B12" t="str">
            <v>**</v>
          </cell>
          <cell r="C12" t="str">
            <v>FIXED DEPOSITS</v>
          </cell>
        </row>
        <row r="13">
          <cell r="A13">
            <v>4050</v>
          </cell>
          <cell r="B13" t="str">
            <v>**</v>
          </cell>
          <cell r="C13" t="str">
            <v>FORGN. CURRENCY FIXED DEP</v>
          </cell>
        </row>
        <row r="14">
          <cell r="A14">
            <v>4210</v>
          </cell>
          <cell r="B14" t="str">
            <v>**</v>
          </cell>
          <cell r="C14" t="str">
            <v>PAYORDER ISSUED</v>
          </cell>
        </row>
        <row r="15">
          <cell r="A15">
            <v>4340</v>
          </cell>
          <cell r="B15" t="str">
            <v>**</v>
          </cell>
          <cell r="C15" t="str">
            <v>PROVISION FOR EXPENSES</v>
          </cell>
        </row>
        <row r="16">
          <cell r="A16">
            <v>4610</v>
          </cell>
          <cell r="B16" t="str">
            <v>**</v>
          </cell>
          <cell r="C16" t="str">
            <v>GENERAL RESERVES - BAD DE</v>
          </cell>
        </row>
        <row r="17">
          <cell r="A17">
            <v>4670</v>
          </cell>
          <cell r="B17" t="str">
            <v>**</v>
          </cell>
          <cell r="C17" t="str">
            <v>ACCUM. DEPR. - FURNITURE</v>
          </cell>
        </row>
        <row r="18">
          <cell r="A18">
            <v>4710</v>
          </cell>
          <cell r="B18" t="str">
            <v>**</v>
          </cell>
          <cell r="C18" t="str">
            <v>PROVISION FOR DEFERRED LI</v>
          </cell>
        </row>
        <row r="19">
          <cell r="A19">
            <v>5010</v>
          </cell>
          <cell r="B19" t="str">
            <v>**</v>
          </cell>
          <cell r="C19" t="str">
            <v>ACCUM. DEPR. - ELE. &amp; OFF</v>
          </cell>
        </row>
        <row r="20">
          <cell r="A20">
            <v>5030</v>
          </cell>
          <cell r="B20" t="str">
            <v>**</v>
          </cell>
          <cell r="C20" t="str">
            <v>ACCUM. DEPR. - IT HARDWAR</v>
          </cell>
        </row>
        <row r="21">
          <cell r="A21">
            <v>5040</v>
          </cell>
          <cell r="B21" t="str">
            <v>**</v>
          </cell>
          <cell r="C21" t="str">
            <v>ACCUM. DEPR. / AMORTIZATI</v>
          </cell>
        </row>
        <row r="22">
          <cell r="A22">
            <v>5290</v>
          </cell>
          <cell r="B22" t="str">
            <v>**</v>
          </cell>
          <cell r="C22" t="str">
            <v>PLS PROFIT/INTT. PAYABLE</v>
          </cell>
        </row>
        <row r="23">
          <cell r="A23">
            <v>5320</v>
          </cell>
          <cell r="B23" t="str">
            <v>**</v>
          </cell>
          <cell r="C23" t="str">
            <v>INT. ON CLASS. ADV. - OVE</v>
          </cell>
        </row>
        <row r="24">
          <cell r="A24">
            <v>5810</v>
          </cell>
          <cell r="B24" t="str">
            <v>**</v>
          </cell>
          <cell r="C24" t="str">
            <v>INCOME ACCOUNT</v>
          </cell>
        </row>
        <row r="30">
          <cell r="A30" t="str">
            <v>TOTA</v>
          </cell>
          <cell r="B30" t="str">
            <v>L L</v>
          </cell>
          <cell r="C30" t="str">
            <v>IABILITIES</v>
          </cell>
        </row>
        <row r="31">
          <cell r="A31" t="str">
            <v>T</v>
          </cell>
          <cell r="B31" t="str">
            <v>OTA</v>
          </cell>
          <cell r="C31" t="str">
            <v>L CREDIT VOUCHERS  =     8</v>
          </cell>
        </row>
        <row r="32">
          <cell r="A32" t="str">
            <v>T</v>
          </cell>
          <cell r="B32" t="str">
            <v>OTA</v>
          </cell>
          <cell r="C32" t="str">
            <v>L DEBIT  VOUCHERS  =     9</v>
          </cell>
        </row>
        <row r="33">
          <cell r="A33" t="str">
            <v>T</v>
          </cell>
          <cell r="B33" t="str">
            <v>OTA</v>
          </cell>
          <cell r="C33" t="str">
            <v>L ADVANCES         =</v>
          </cell>
        </row>
        <row r="34">
          <cell r="A34" t="str">
            <v>T</v>
          </cell>
          <cell r="B34" t="str">
            <v>OTA</v>
          </cell>
          <cell r="C34" t="str">
            <v>L DEPOSITS         =</v>
          </cell>
        </row>
        <row r="35">
          <cell r="A35" t="str">
            <v>.</v>
          </cell>
          <cell r="B35" t="str">
            <v>...</v>
          </cell>
          <cell r="C35" t="str">
            <v>..........................</v>
          </cell>
        </row>
        <row r="36">
          <cell r="B36" t="str">
            <v>WE</v>
          </cell>
          <cell r="C36" t="str">
            <v>HEREBY CERTIFY THAT THE A</v>
          </cell>
        </row>
        <row r="37">
          <cell r="B37" t="str">
            <v>HA</v>
          </cell>
          <cell r="C37" t="str">
            <v>VE BEEN BALANCED AND THAT</v>
          </cell>
        </row>
        <row r="38">
          <cell r="A38" t="str">
            <v>.</v>
          </cell>
          <cell r="B38" t="str">
            <v>...</v>
          </cell>
          <cell r="C38" t="str">
            <v>..........................</v>
          </cell>
        </row>
        <row r="41">
          <cell r="A41" t="str">
            <v>_x000C_</v>
          </cell>
        </row>
      </sheetData>
      <sheetData sheetId="4">
        <row r="4">
          <cell r="A4" t="str">
            <v>001001</v>
          </cell>
          <cell r="B4" t="str">
            <v>I/R ON LOANS / SMALL LOANS</v>
          </cell>
          <cell r="C4">
            <v>164.59700000000001</v>
          </cell>
        </row>
        <row r="5">
          <cell r="A5" t="str">
            <v>001020</v>
          </cell>
          <cell r="B5" t="str">
            <v>I/R ON OVERDRAFTS</v>
          </cell>
          <cell r="C5">
            <v>1.9E-2</v>
          </cell>
        </row>
        <row r="6">
          <cell r="A6" t="str">
            <v>001053</v>
          </cell>
          <cell r="B6" t="str">
            <v>CONSUMER LOAN</v>
          </cell>
          <cell r="C6">
            <v>49129.576999999997</v>
          </cell>
        </row>
        <row r="7">
          <cell r="A7" t="str">
            <v>025014</v>
          </cell>
          <cell r="B7" t="str">
            <v>MAIN OFFICE ACCOUNT</v>
          </cell>
          <cell r="C7">
            <v>3502.806</v>
          </cell>
        </row>
        <row r="8">
          <cell r="A8" t="str">
            <v>062002</v>
          </cell>
          <cell r="B8" t="str">
            <v>PLS EXCHANGE-DOLLAR</v>
          </cell>
          <cell r="C8">
            <v>29.785</v>
          </cell>
        </row>
        <row r="9">
          <cell r="A9" t="str">
            <v>062004</v>
          </cell>
          <cell r="B9" t="str">
            <v>PLS EXCHANGE OTHER CURRENCI</v>
          </cell>
          <cell r="C9">
            <v>12.048999999999999</v>
          </cell>
        </row>
        <row r="10">
          <cell r="A10" t="str">
            <v>064019</v>
          </cell>
          <cell r="B10" t="str">
            <v>FEE FOR RENDERING OTHER SER</v>
          </cell>
          <cell r="C10">
            <v>162</v>
          </cell>
        </row>
        <row r="11">
          <cell r="A11" t="str">
            <v>064022</v>
          </cell>
          <cell r="B11" t="str">
            <v>PLS COM ON ISSUE OF NEW CHE</v>
          </cell>
          <cell r="C11">
            <v>35</v>
          </cell>
        </row>
        <row r="12">
          <cell r="A12" t="str">
            <v>078001</v>
          </cell>
          <cell r="B12" t="str">
            <v>PLS O/R-INCIDENTAL CHARGES</v>
          </cell>
          <cell r="C12">
            <v>246.23599999999999</v>
          </cell>
        </row>
        <row r="13">
          <cell r="A13" t="str">
            <v>078084</v>
          </cell>
          <cell r="B13" t="str">
            <v>CONSUMER LOAN - PREPAYMENT</v>
          </cell>
          <cell r="C13">
            <v>1459.039</v>
          </cell>
        </row>
        <row r="14">
          <cell r="A14" t="str">
            <v>078085</v>
          </cell>
          <cell r="B14" t="str">
            <v>CONSUMER LOAN - MISC FEES</v>
          </cell>
          <cell r="C14">
            <v>4312</v>
          </cell>
        </row>
        <row r="15">
          <cell r="A15" t="str">
            <v>078094</v>
          </cell>
          <cell r="B15" t="str">
            <v>BENEFIT SWITCH RELATED INCO</v>
          </cell>
          <cell r="C15">
            <v>40.5</v>
          </cell>
        </row>
        <row r="16">
          <cell r="A16" t="str">
            <v>080001</v>
          </cell>
          <cell r="B16" t="str">
            <v>POSTAGE RECOVERIES - CORPOR</v>
          </cell>
          <cell r="C16">
            <v>125</v>
          </cell>
        </row>
        <row r="17">
          <cell r="A17" t="str">
            <v>080003</v>
          </cell>
          <cell r="B17" t="str">
            <v>TELEGRAM RECOVERIES</v>
          </cell>
          <cell r="C17">
            <v>23</v>
          </cell>
        </row>
        <row r="18">
          <cell r="A18" t="str">
            <v>080009</v>
          </cell>
          <cell r="B18" t="str">
            <v>CLEARING CHEQUE  RECOVERIES</v>
          </cell>
          <cell r="C18">
            <v>165</v>
          </cell>
        </row>
        <row r="19">
          <cell r="A19" t="str">
            <v>080021</v>
          </cell>
          <cell r="B19" t="str">
            <v>TEZRAFTAAR TT REIMBURSEMENT</v>
          </cell>
          <cell r="C19">
            <v>3360</v>
          </cell>
        </row>
        <row r="20">
          <cell r="A20" t="str">
            <v>080023</v>
          </cell>
          <cell r="B20" t="str">
            <v>INSURANCE RECOVERIES - CONS</v>
          </cell>
          <cell r="C20">
            <v>9705.4779999999992</v>
          </cell>
        </row>
        <row r="21">
          <cell r="A21" t="str">
            <v>114011</v>
          </cell>
          <cell r="B21" t="str">
            <v>INTEREST PAID - CURRENT ACC</v>
          </cell>
          <cell r="C21">
            <v>7.4649999999999999</v>
          </cell>
        </row>
        <row r="22">
          <cell r="A22" t="str">
            <v>122012</v>
          </cell>
          <cell r="B22" t="str">
            <v>SB DEPOSITS - BD</v>
          </cell>
          <cell r="C22">
            <v>279.42099999999999</v>
          </cell>
        </row>
        <row r="23">
          <cell r="A23" t="str">
            <v>123013</v>
          </cell>
          <cell r="B23" t="str">
            <v>FIXED DEPOSITS BD</v>
          </cell>
          <cell r="C23">
            <v>12542.460999999999</v>
          </cell>
        </row>
        <row r="24">
          <cell r="A24" t="str">
            <v>123019</v>
          </cell>
          <cell r="B24" t="str">
            <v>FIXED DEPOSITS - US $</v>
          </cell>
          <cell r="C24">
            <v>2974.0050000000001</v>
          </cell>
        </row>
        <row r="25">
          <cell r="A25" t="str">
            <v>130014</v>
          </cell>
          <cell r="B25" t="str">
            <v>MAIN OFFICE ACCOUNT</v>
          </cell>
          <cell r="C25">
            <v>5404</v>
          </cell>
        </row>
        <row r="26">
          <cell r="A26" t="str">
            <v>140011</v>
          </cell>
          <cell r="B26" t="str">
            <v>BASIC SALARIES - OFFICERS</v>
          </cell>
          <cell r="C26">
            <v>5046</v>
          </cell>
        </row>
        <row r="27">
          <cell r="A27" t="str">
            <v>140012</v>
          </cell>
          <cell r="B27" t="str">
            <v>BASIC SALARIES - CLERICAL</v>
          </cell>
          <cell r="C27">
            <v>462</v>
          </cell>
        </row>
        <row r="28">
          <cell r="A28" t="str">
            <v>145020</v>
          </cell>
          <cell r="B28" t="str">
            <v>OTHER ALLOWANCES</v>
          </cell>
          <cell r="C28">
            <v>3672</v>
          </cell>
        </row>
        <row r="29">
          <cell r="A29" t="str">
            <v>145067</v>
          </cell>
          <cell r="B29" t="str">
            <v>TEZRAFTAR EVENING /FRIDAY A</v>
          </cell>
          <cell r="C29">
            <v>308</v>
          </cell>
        </row>
        <row r="30">
          <cell r="A30" t="str">
            <v>148001</v>
          </cell>
          <cell r="B30" t="str">
            <v>MESSENGER / OFFICE BOYS</v>
          </cell>
          <cell r="C30">
            <v>150</v>
          </cell>
        </row>
        <row r="31">
          <cell r="A31" t="str">
            <v>152012</v>
          </cell>
          <cell r="B31" t="str">
            <v>MEDIACAL INSURANCE-OVS</v>
          </cell>
          <cell r="C31">
            <v>500.14800000000002</v>
          </cell>
        </row>
        <row r="32">
          <cell r="A32" t="str">
            <v>155011</v>
          </cell>
          <cell r="B32" t="str">
            <v>EOSB EXPATS</v>
          </cell>
          <cell r="C32">
            <v>-90.27</v>
          </cell>
        </row>
        <row r="33">
          <cell r="A33" t="str">
            <v>172001</v>
          </cell>
          <cell r="B33" t="str">
            <v>PERFORMANCE AWARDS</v>
          </cell>
          <cell r="C33">
            <v>-5654</v>
          </cell>
        </row>
        <row r="34">
          <cell r="A34" t="str">
            <v>180001</v>
          </cell>
          <cell r="B34" t="str">
            <v>RENT - OFFICE</v>
          </cell>
          <cell r="C34">
            <v>2400</v>
          </cell>
        </row>
        <row r="35">
          <cell r="A35" t="str">
            <v>180002</v>
          </cell>
          <cell r="B35" t="str">
            <v>RENT - GODOWN</v>
          </cell>
          <cell r="C35">
            <v>59.273000000000003</v>
          </cell>
        </row>
        <row r="36">
          <cell r="A36" t="str">
            <v>180011</v>
          </cell>
          <cell r="B36" t="str">
            <v>RATES &amp; TAXES - TRADE LICEN</v>
          </cell>
          <cell r="C36">
            <v>240</v>
          </cell>
        </row>
        <row r="37">
          <cell r="A37" t="str">
            <v>180012</v>
          </cell>
          <cell r="B37" t="str">
            <v>RATES &amp; TAXES - COMMERCIAL</v>
          </cell>
          <cell r="C37">
            <v>1614.6110000000001</v>
          </cell>
        </row>
        <row r="38">
          <cell r="A38" t="str">
            <v>190001</v>
          </cell>
          <cell r="B38" t="str">
            <v>GAS - ELECTRICITY-OFFICE</v>
          </cell>
          <cell r="C38">
            <v>1001.902</v>
          </cell>
        </row>
        <row r="39">
          <cell r="A39" t="str">
            <v>195001</v>
          </cell>
          <cell r="B39" t="str">
            <v>INSURANCE-FIRE/THEIFT</v>
          </cell>
          <cell r="C39">
            <v>130.80000000000001</v>
          </cell>
        </row>
        <row r="40">
          <cell r="A40" t="str">
            <v>195011</v>
          </cell>
          <cell r="B40" t="str">
            <v>GOSI LOCAL</v>
          </cell>
          <cell r="C40">
            <v>820</v>
          </cell>
        </row>
        <row r="41">
          <cell r="A41" t="str">
            <v>195012</v>
          </cell>
          <cell r="B41" t="str">
            <v>INSURANCE-FIRE/THEFT</v>
          </cell>
          <cell r="C41">
            <v>22.07</v>
          </cell>
        </row>
        <row r="42">
          <cell r="A42" t="str">
            <v>200002</v>
          </cell>
          <cell r="B42" t="str">
            <v>RETAINER'S FEES</v>
          </cell>
          <cell r="C42">
            <v>129.86099999999999</v>
          </cell>
        </row>
        <row r="43">
          <cell r="A43" t="str">
            <v>205005</v>
          </cell>
          <cell r="B43" t="str">
            <v>COURIER CHARGES - CORPORATE</v>
          </cell>
          <cell r="C43">
            <v>100</v>
          </cell>
        </row>
        <row r="44">
          <cell r="A44" t="str">
            <v>206001</v>
          </cell>
          <cell r="B44" t="str">
            <v>TELEPHONE / TRUNK CALL - OF</v>
          </cell>
          <cell r="C44">
            <v>148.15299999999999</v>
          </cell>
        </row>
        <row r="45">
          <cell r="A45" t="str">
            <v>206011</v>
          </cell>
          <cell r="B45" t="str">
            <v>FAX - OFFICE</v>
          </cell>
          <cell r="C45">
            <v>30</v>
          </cell>
        </row>
        <row r="46">
          <cell r="A46" t="str">
            <v>207011</v>
          </cell>
          <cell r="B46" t="str">
            <v>TELEPHONE LINE FOR REUTERS/</v>
          </cell>
          <cell r="C46">
            <v>50</v>
          </cell>
        </row>
        <row r="47">
          <cell r="A47" t="str">
            <v>208002</v>
          </cell>
          <cell r="B47" t="str">
            <v>RUETER FEE / SWIFT EXPENSES</v>
          </cell>
          <cell r="C47">
            <v>65.495999999999995</v>
          </cell>
        </row>
        <row r="48">
          <cell r="A48" t="str">
            <v>208003</v>
          </cell>
          <cell r="B48" t="str">
            <v>SOFTWARE CHARGES</v>
          </cell>
          <cell r="C48">
            <v>20.736000000000001</v>
          </cell>
        </row>
        <row r="49">
          <cell r="A49" t="str">
            <v>208004</v>
          </cell>
          <cell r="B49" t="str">
            <v>USER LICENSE CHARGES</v>
          </cell>
          <cell r="C49">
            <v>8.923</v>
          </cell>
        </row>
        <row r="50">
          <cell r="A50" t="str">
            <v>208012</v>
          </cell>
          <cell r="B50" t="str">
            <v>BENEFIT SWITCH EXPENSES</v>
          </cell>
          <cell r="C50">
            <v>3412.83</v>
          </cell>
        </row>
        <row r="51">
          <cell r="A51" t="str">
            <v>218001</v>
          </cell>
          <cell r="B51" t="str">
            <v>DEPRECIATION-ELECTRICAL &amp; O</v>
          </cell>
          <cell r="C51">
            <v>968.44100000000003</v>
          </cell>
        </row>
        <row r="52">
          <cell r="A52" t="str">
            <v>220012</v>
          </cell>
          <cell r="B52" t="str">
            <v>FURNITURE &amp; FIXTURES WOODEN</v>
          </cell>
          <cell r="C52">
            <v>356.25599999999997</v>
          </cell>
        </row>
        <row r="53">
          <cell r="A53" t="str">
            <v>221003</v>
          </cell>
          <cell r="B53" t="str">
            <v>DEPRECIATION-LEASE HOLD IMP</v>
          </cell>
          <cell r="C53">
            <v>390.36599999999999</v>
          </cell>
        </row>
        <row r="54">
          <cell r="A54" t="str">
            <v>222001</v>
          </cell>
          <cell r="B54" t="str">
            <v>DEPRECIATION IT HARDWARE-PC</v>
          </cell>
          <cell r="C54">
            <v>2247.114</v>
          </cell>
        </row>
        <row r="55">
          <cell r="A55" t="str">
            <v>225007</v>
          </cell>
          <cell r="B55" t="str">
            <v>REPAIRS - I T HARDWARE</v>
          </cell>
          <cell r="C55">
            <v>307.48599999999999</v>
          </cell>
        </row>
        <row r="56">
          <cell r="A56" t="str">
            <v>225008</v>
          </cell>
          <cell r="B56" t="str">
            <v>REPAIRS - CABLING</v>
          </cell>
          <cell r="C56">
            <v>2.2389999999999999</v>
          </cell>
        </row>
        <row r="57">
          <cell r="A57" t="str">
            <v>235001</v>
          </cell>
          <cell r="B57" t="str">
            <v>OFFICE STATIONERY</v>
          </cell>
          <cell r="C57">
            <v>2.4</v>
          </cell>
        </row>
        <row r="58">
          <cell r="A58" t="str">
            <v>235002</v>
          </cell>
          <cell r="B58" t="str">
            <v>SECURITY STATIONERY</v>
          </cell>
          <cell r="C58">
            <v>13.6</v>
          </cell>
        </row>
        <row r="59">
          <cell r="A59" t="str">
            <v>235004</v>
          </cell>
          <cell r="B59" t="str">
            <v>PRINTING STATIONERY</v>
          </cell>
          <cell r="C59">
            <v>182.51499999999999</v>
          </cell>
        </row>
        <row r="60">
          <cell r="A60" t="str">
            <v>237001</v>
          </cell>
          <cell r="B60" t="str">
            <v>OFFICE RUNNING EXPENSES</v>
          </cell>
          <cell r="C60">
            <v>65.86</v>
          </cell>
        </row>
        <row r="61">
          <cell r="A61" t="str">
            <v>237002</v>
          </cell>
          <cell r="B61" t="str">
            <v>JANITORIAL CHARGES</v>
          </cell>
          <cell r="C61">
            <v>70</v>
          </cell>
        </row>
        <row r="62">
          <cell r="A62" t="str">
            <v>240005</v>
          </cell>
          <cell r="B62" t="str">
            <v>BILLBOARDS AND SIGNAGE</v>
          </cell>
          <cell r="C62">
            <v>11.757</v>
          </cell>
        </row>
        <row r="63">
          <cell r="A63" t="str">
            <v>240009</v>
          </cell>
          <cell r="B63" t="str">
            <v>PRESS ADVERTISING</v>
          </cell>
          <cell r="C63">
            <v>78.762</v>
          </cell>
        </row>
        <row r="64">
          <cell r="A64" t="str">
            <v>240015</v>
          </cell>
          <cell r="B64" t="str">
            <v>MISCELLANEOUS</v>
          </cell>
          <cell r="C64">
            <v>863.07799999999997</v>
          </cell>
        </row>
        <row r="65">
          <cell r="A65" t="str">
            <v>245001</v>
          </cell>
          <cell r="B65" t="str">
            <v>ENTERTAINMENT</v>
          </cell>
          <cell r="C65">
            <v>128.57</v>
          </cell>
        </row>
        <row r="66">
          <cell r="A66" t="str">
            <v>260001</v>
          </cell>
          <cell r="B66" t="str">
            <v>SUBSCRIPTIONS PERIODICAL /</v>
          </cell>
          <cell r="C66">
            <v>8</v>
          </cell>
        </row>
        <row r="67">
          <cell r="A67" t="str">
            <v>271001</v>
          </cell>
          <cell r="B67" t="str">
            <v>SECURITY GUARDS CHARGES</v>
          </cell>
          <cell r="C67">
            <v>1752</v>
          </cell>
        </row>
        <row r="68">
          <cell r="A68" t="str">
            <v>272001</v>
          </cell>
          <cell r="B68" t="str">
            <v>CASH TRANSPORT CHARGES</v>
          </cell>
          <cell r="C68">
            <v>141.495</v>
          </cell>
        </row>
        <row r="69">
          <cell r="A69" t="str">
            <v>285042</v>
          </cell>
          <cell r="B69" t="str">
            <v>CHEQUE RETURN CHARGES</v>
          </cell>
          <cell r="C69">
            <v>80</v>
          </cell>
        </row>
        <row r="70">
          <cell r="A70" t="str">
            <v>285088</v>
          </cell>
          <cell r="B70" t="str">
            <v>CREDIT CARD &amp; CONSUMER LOAN</v>
          </cell>
          <cell r="C70">
            <v>963.54200000000003</v>
          </cell>
        </row>
        <row r="71">
          <cell r="A71" t="str">
            <v>285091</v>
          </cell>
          <cell r="B71" t="str">
            <v>MASTER CARD MISC EXPENSES</v>
          </cell>
          <cell r="C71">
            <v>302</v>
          </cell>
        </row>
        <row r="72">
          <cell r="A72" t="str">
            <v>288001</v>
          </cell>
          <cell r="B72" t="str">
            <v>HO SHARE OF EXPENSES</v>
          </cell>
          <cell r="C72">
            <v>2696</v>
          </cell>
        </row>
        <row r="73">
          <cell r="A73" t="str">
            <v>290011</v>
          </cell>
          <cell r="B73" t="str">
            <v>IT CHARGES PAID TO HO</v>
          </cell>
          <cell r="C73">
            <v>251.333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BSDOMOV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t²"/>
      <sheetName val="nt__2"/>
      <sheetName val="nt__3"/>
      <sheetName val="nt__4"/>
      <sheetName val="Total Adjustments"/>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Notes25-26.1"/>
      <sheetName val="Notes26.2-32"/>
      <sheetName val="Notes33-34"/>
      <sheetName val="Notes39-40"/>
      <sheetName val="Notes41-42.1"/>
      <sheetName val="Notes41-42.1 (2)"/>
      <sheetName val="Notes42.2-44"/>
      <sheetName val="Note 45"/>
      <sheetName val="Annexure"/>
      <sheetName val="affair"/>
      <sheetName val="inc-exp"/>
      <sheetName val="pinex"/>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PremiumMaturity"/>
      <sheetName val="NEWAD"/>
      <sheetName val="pinex (2)"/>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Total_Adjustments"/>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Note1_11"/>
      <sheetName val="Total_Adjustments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sheetData sheetId="12"/>
      <sheetData sheetId="13"/>
      <sheetData sheetId="14" refreshError="1"/>
      <sheetData sheetId="15"/>
      <sheetData sheetId="16"/>
      <sheetData sheetId="17" refreshError="1"/>
      <sheetData sheetId="18"/>
      <sheetData sheetId="19"/>
      <sheetData sheetId="20"/>
      <sheetData sheetId="21"/>
      <sheetData sheetId="22"/>
      <sheetData sheetId="23"/>
      <sheetData sheetId="24"/>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CH"/>
      <sheetName val="Provision2003"/>
      <sheetName val="GOVT BONDS"/>
      <sheetName val="FINANCE CODE"/>
      <sheetName val="SUMMARY OF LOANS CODE 65"/>
      <sheetName val="Sheet1"/>
      <sheetName val="LTTFCs"/>
      <sheetName val="65"/>
      <sheetName val="05-051"/>
      <sheetName val="SBPCRLINE (2)"/>
      <sheetName val="SBPCRLINE"/>
      <sheetName val="05-061 TO 05-229"/>
      <sheetName val="10-525 TO 10-640"/>
      <sheetName val="55-061"/>
      <sheetName val="CREDIT LINES"/>
      <sheetName val="35-021"/>
      <sheetName val="35-022"/>
      <sheetName val="35-023"/>
      <sheetName val="35-024"/>
      <sheetName val="35-025"/>
      <sheetName val="35-026"/>
      <sheetName val="35-027"/>
      <sheetName val="OTHER CHARGES (2)"/>
      <sheetName val="OTHER CHARGES"/>
      <sheetName val="INTEREST MARKUP RECEIVABLE"/>
      <sheetName val="55-072 (LEGAL CHARGES-ICP)"/>
      <sheetName val="35-041"/>
      <sheetName val="35-042"/>
      <sheetName val="35-043"/>
      <sheetName val="35-044"/>
      <sheetName val="35-045"/>
      <sheetName val="35-046"/>
      <sheetName val="35-047"/>
      <sheetName val="35-048"/>
      <sheetName val="35-049"/>
      <sheetName val="OTHER DEP (35-030)"/>
      <sheetName val="waiver"/>
      <sheetName val="writeoff"/>
      <sheetName val="PROVpart"/>
      <sheetName val="35-284 &amp; 285 (Payable) (6)"/>
      <sheetName val="LINE SBP"/>
      <sheetName val="35-284 &amp; 285 (Payable) (3)"/>
      <sheetName val="35-284 &amp; 285 (Payable) (5)"/>
      <sheetName val="35-284 &amp; 285 (Payable) (4)"/>
      <sheetName val="35-284 &amp; 285 (Payable) (2)"/>
      <sheetName val="GOVT BONDS (2)"/>
      <sheetName val="Provision mdae 2003  (2)"/>
      <sheetName val="INT SUS WR BK"/>
      <sheetName val="write back"/>
      <sheetName val="suspended interest (F)"/>
      <sheetName val="suspended interest"/>
      <sheetName val="Provision mdae 2003 "/>
      <sheetName val="INTERST SUSPENSE"/>
      <sheetName val="Sheet2"/>
      <sheetName val="JUNE 2001"/>
      <sheetName val="MARCH 2001"/>
      <sheetName val="35-284 &amp; 285 (Payable) (7)"/>
      <sheetName val="ProvSep2003 "/>
      <sheetName val="ProvSep3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INPUT"/>
      <sheetName val="STATEMENT"/>
      <sheetName val="Over drawn Nostros "/>
      <sheetName val="Currency Risk "/>
      <sheetName val="FINANCE AS AFF"/>
      <sheetName val="Sheet3"/>
      <sheetName val="FINANCE"/>
      <sheetName val="A-C CODE &amp; NAM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
          <cell r="B1" t="str">
            <v>CODE</v>
          </cell>
          <cell r="C1" t="str">
            <v>NAME OF FOREIGN BANKS</v>
          </cell>
        </row>
        <row r="2">
          <cell r="B2" t="str">
            <v>AC018</v>
          </cell>
          <cell r="C2" t="str">
            <v>State Bank Of India, Overseas</v>
          </cell>
        </row>
        <row r="3">
          <cell r="B3" t="str">
            <v>AC030</v>
          </cell>
          <cell r="C3" t="str">
            <v>Janata Bank Dhaka.</v>
          </cell>
        </row>
        <row r="4">
          <cell r="B4" t="str">
            <v>AC074</v>
          </cell>
          <cell r="C4" t="str">
            <v>UBL New York</v>
          </cell>
        </row>
        <row r="5">
          <cell r="B5" t="str">
            <v>AD015</v>
          </cell>
          <cell r="C5" t="str">
            <v>Westpac Banking Corp Sydney</v>
          </cell>
        </row>
        <row r="6">
          <cell r="B6" t="str">
            <v>AD026</v>
          </cell>
          <cell r="C6" t="str">
            <v>AD Account Receivable</v>
          </cell>
        </row>
        <row r="7">
          <cell r="B7" t="str">
            <v>AS013</v>
          </cell>
          <cell r="C7" t="str">
            <v>Osterreichische Landerbanken,vie</v>
          </cell>
        </row>
        <row r="8">
          <cell r="B8" t="str">
            <v>BD817</v>
          </cell>
          <cell r="C8" t="str">
            <v>United Bank LTD,Manama-Bahrain</v>
          </cell>
        </row>
        <row r="9">
          <cell r="B9" t="str">
            <v>BF015</v>
          </cell>
          <cell r="C9" t="str">
            <v>Societe General De-Banque Bru.</v>
          </cell>
        </row>
        <row r="10">
          <cell r="B10" t="str">
            <v>BF037</v>
          </cell>
          <cell r="C10" t="str">
            <v>Habib Bank Limited, Belgium .</v>
          </cell>
        </row>
        <row r="11">
          <cell r="B11" t="str">
            <v>BU016</v>
          </cell>
          <cell r="C11" t="str">
            <v>Janata Bank Dhaka.</v>
          </cell>
        </row>
        <row r="12">
          <cell r="B12" t="str">
            <v>CD017</v>
          </cell>
          <cell r="C12" t="str">
            <v>Bank of Montreal , Canada.</v>
          </cell>
        </row>
        <row r="13">
          <cell r="B13" t="str">
            <v>CD028</v>
          </cell>
          <cell r="C13" t="str">
            <v>Royal Bank Of Canada,Montreal</v>
          </cell>
        </row>
        <row r="14">
          <cell r="B14" t="str">
            <v>CD039</v>
          </cell>
          <cell r="C14" t="str">
            <v>Bank Of Credit &amp; Commerce Intl.</v>
          </cell>
        </row>
        <row r="15">
          <cell r="B15" t="str">
            <v>CD051</v>
          </cell>
          <cell r="C15" t="str">
            <v>CD Account Payable</v>
          </cell>
        </row>
        <row r="16">
          <cell r="B16" t="str">
            <v>DG014</v>
          </cell>
          <cell r="C16" t="str">
            <v>Amro Bank, Amsterdam</v>
          </cell>
        </row>
        <row r="17">
          <cell r="B17" t="str">
            <v>DK515</v>
          </cell>
          <cell r="C17" t="str">
            <v>Den Danske Lndmandsbank,Copen</v>
          </cell>
        </row>
        <row r="18">
          <cell r="B18" t="str">
            <v>DK537</v>
          </cell>
          <cell r="C18" t="str">
            <v>A/S Copenhagen</v>
          </cell>
        </row>
        <row r="19">
          <cell r="B19" t="str">
            <v>DK559</v>
          </cell>
          <cell r="C19" t="str">
            <v>DK Account Payable</v>
          </cell>
        </row>
        <row r="20">
          <cell r="B20" t="str">
            <v>DM019</v>
          </cell>
          <cell r="C20" t="str">
            <v>Deutsche Bank A.G.Hamberg</v>
          </cell>
        </row>
        <row r="21">
          <cell r="B21" t="str">
            <v>DM020</v>
          </cell>
          <cell r="C21" t="str">
            <v>Dresdner Bank A. G. Frankfurt</v>
          </cell>
        </row>
        <row r="22">
          <cell r="B22" t="str">
            <v>DM053</v>
          </cell>
          <cell r="C22" t="str">
            <v>Commerzebank A.G.Frankfurt</v>
          </cell>
        </row>
        <row r="23">
          <cell r="B23" t="str">
            <v>DM086</v>
          </cell>
          <cell r="C23" t="str">
            <v>Bank of Comm &amp; Credit Int.Fran</v>
          </cell>
        </row>
        <row r="24">
          <cell r="B24" t="str">
            <v>DM097</v>
          </cell>
          <cell r="C24" t="str">
            <v>National Bank Of Pakistan,Frank</v>
          </cell>
        </row>
        <row r="25">
          <cell r="B25" t="str">
            <v>DM224</v>
          </cell>
          <cell r="C25" t="str">
            <v>UBL FFT FE-25 DM</v>
          </cell>
        </row>
        <row r="26">
          <cell r="B26" t="str">
            <v>DM235</v>
          </cell>
          <cell r="C26" t="str">
            <v>UBL FFT FE-25 DEPOSIT DM</v>
          </cell>
        </row>
        <row r="27">
          <cell r="B27" t="str">
            <v>ED815</v>
          </cell>
          <cell r="C27" t="str">
            <v>United Bank Ltd, Dera Dubai</v>
          </cell>
        </row>
        <row r="28">
          <cell r="B28" t="str">
            <v>EU025</v>
          </cell>
          <cell r="C28" t="str">
            <v>Dresdner Bank AG Euro</v>
          </cell>
        </row>
        <row r="29">
          <cell r="B29" t="str">
            <v>EU036</v>
          </cell>
          <cell r="C29" t="str">
            <v>Habib Bank LTD. Belgium Euro</v>
          </cell>
        </row>
        <row r="30">
          <cell r="B30" t="str">
            <v>EU047</v>
          </cell>
          <cell r="C30" t="str">
            <v>Deutche Bank Frank Furt Euro</v>
          </cell>
        </row>
        <row r="31">
          <cell r="B31" t="str">
            <v>EU058</v>
          </cell>
          <cell r="C31" t="str">
            <v>Placement with FOR/BNK Euro</v>
          </cell>
        </row>
        <row r="32">
          <cell r="B32" t="str">
            <v>EU069</v>
          </cell>
          <cell r="C32" t="str">
            <v>United National Bank LTD (EURO)</v>
          </cell>
        </row>
        <row r="33">
          <cell r="B33" t="str">
            <v>EU070</v>
          </cell>
          <cell r="C33" t="str">
            <v>EURO FE-25</v>
          </cell>
        </row>
        <row r="34">
          <cell r="B34" t="str">
            <v>EU081</v>
          </cell>
          <cell r="C34" t="str">
            <v>EURO FE-25 DEPOSIT</v>
          </cell>
        </row>
        <row r="35">
          <cell r="B35" t="str">
            <v>EU092</v>
          </cell>
          <cell r="C35" t="str">
            <v>Fortis Bank Belgium Euro</v>
          </cell>
        </row>
        <row r="36">
          <cell r="B36" t="str">
            <v>EU105</v>
          </cell>
          <cell r="C36" t="str">
            <v>National Bank of Pakistan Euro</v>
          </cell>
        </row>
        <row r="37">
          <cell r="B37" t="str">
            <v>EU116</v>
          </cell>
          <cell r="C37" t="str">
            <v>NBP Frank furt EURO</v>
          </cell>
        </row>
        <row r="38">
          <cell r="B38" t="str">
            <v>EU127</v>
          </cell>
          <cell r="C38" t="str">
            <v>Banca Commerciale Italiana EURO</v>
          </cell>
        </row>
        <row r="39">
          <cell r="B39" t="str">
            <v>EU138</v>
          </cell>
          <cell r="C39" t="str">
            <v>ABN Amro Amsterdam EURO</v>
          </cell>
        </row>
        <row r="40">
          <cell r="B40" t="str">
            <v>EU149</v>
          </cell>
          <cell r="C40" t="str">
            <v>Bank of Austria Vienaa EURO</v>
          </cell>
        </row>
        <row r="41">
          <cell r="B41" t="str">
            <v>EU150</v>
          </cell>
          <cell r="C41" t="str">
            <v>COMERZE BANK FRANKFURT EURO</v>
          </cell>
        </row>
        <row r="42">
          <cell r="B42" t="str">
            <v>EU161</v>
          </cell>
          <cell r="C42" t="str">
            <v>SOCIETE GENERALE PARIS EURO</v>
          </cell>
        </row>
        <row r="43">
          <cell r="B43" t="str">
            <v>EU172</v>
          </cell>
          <cell r="C43" t="str">
            <v>BANCO DI BILBAO SPAIN EURO</v>
          </cell>
        </row>
        <row r="44">
          <cell r="B44" t="str">
            <v>EU172</v>
          </cell>
          <cell r="C44" t="str">
            <v>Bnco Di Bilbao Spain EURO</v>
          </cell>
        </row>
        <row r="45">
          <cell r="B45" t="str">
            <v>EU194</v>
          </cell>
          <cell r="C45" t="str">
            <v>EURO FE - 31</v>
          </cell>
        </row>
        <row r="46">
          <cell r="B46" t="str">
            <v>EU207</v>
          </cell>
          <cell r="C46" t="str">
            <v>EURO FE  - 31 DEPOSIT</v>
          </cell>
        </row>
        <row r="47">
          <cell r="B47" t="str">
            <v>EU218</v>
          </cell>
          <cell r="C47" t="str">
            <v>Trade related financing under FE 25</v>
          </cell>
        </row>
        <row r="48">
          <cell r="B48" t="str">
            <v>FF019</v>
          </cell>
          <cell r="C48" t="str">
            <v>Societe General Paris.</v>
          </cell>
        </row>
        <row r="49">
          <cell r="B49" t="str">
            <v>FF064</v>
          </cell>
          <cell r="C49" t="str">
            <v>Banque National de Paris</v>
          </cell>
        </row>
        <row r="50">
          <cell r="B50" t="str">
            <v>FF075</v>
          </cell>
          <cell r="C50" t="str">
            <v>National Bank Of Pakistan,Paris</v>
          </cell>
        </row>
        <row r="51">
          <cell r="B51" t="str">
            <v>FF097</v>
          </cell>
          <cell r="C51" t="str">
            <v>FF Account Receivable</v>
          </cell>
        </row>
        <row r="52">
          <cell r="B52" t="str">
            <v>HK019</v>
          </cell>
          <cell r="C52" t="str">
            <v>Hongkong &amp; Shanghai Banking Co</v>
          </cell>
        </row>
        <row r="53">
          <cell r="B53" t="str">
            <v>HK020</v>
          </cell>
          <cell r="C53" t="str">
            <v>National Bank Of Pakistan, Hong.</v>
          </cell>
        </row>
        <row r="54">
          <cell r="B54" t="str">
            <v>HK042</v>
          </cell>
          <cell r="C54" t="str">
            <v>HK Account Payable</v>
          </cell>
        </row>
        <row r="55">
          <cell r="B55" t="str">
            <v>IL012</v>
          </cell>
          <cell r="C55" t="str">
            <v>Banca Commerciale Italiana,Mil.</v>
          </cell>
        </row>
        <row r="56">
          <cell r="B56" t="str">
            <v>IL034</v>
          </cell>
          <cell r="C56" t="str">
            <v>IL Account Payable</v>
          </cell>
        </row>
        <row r="57">
          <cell r="B57" t="str">
            <v>IU018</v>
          </cell>
          <cell r="C57" t="str">
            <v>State Bank Of India, Overseas</v>
          </cell>
        </row>
        <row r="58">
          <cell r="B58" t="str">
            <v>IU030</v>
          </cell>
          <cell r="C58" t="str">
            <v>Standard Chartered Bank Bombay</v>
          </cell>
        </row>
        <row r="59">
          <cell r="B59" t="str">
            <v>JY016</v>
          </cell>
          <cell r="C59" t="str">
            <v>Sumitomo Bank Ltd , Tokyo</v>
          </cell>
        </row>
        <row r="60">
          <cell r="B60" t="str">
            <v>JY050</v>
          </cell>
          <cell r="C60" t="str">
            <v>National Bank of Pakista Tokyo</v>
          </cell>
        </row>
        <row r="61">
          <cell r="B61" t="str">
            <v>JY061</v>
          </cell>
          <cell r="C61" t="str">
            <v>Bank Of Tokyo, Tokyo</v>
          </cell>
        </row>
        <row r="62">
          <cell r="B62" t="str">
            <v>JY072</v>
          </cell>
          <cell r="C62" t="str">
            <v>B.C.C.I., Tokyo</v>
          </cell>
        </row>
        <row r="63">
          <cell r="B63" t="str">
            <v>JY094</v>
          </cell>
          <cell r="C63" t="str">
            <v>JY Payable</v>
          </cell>
        </row>
        <row r="64">
          <cell r="B64" t="str">
            <v>JY107</v>
          </cell>
          <cell r="C64" t="str">
            <v>Trade related financing under FE 25</v>
          </cell>
        </row>
        <row r="65">
          <cell r="B65" t="str">
            <v>KD019</v>
          </cell>
          <cell r="C65" t="str">
            <v>National Bank Of Kuwait, Kuwait</v>
          </cell>
        </row>
        <row r="66">
          <cell r="B66" t="str">
            <v>KW018</v>
          </cell>
          <cell r="C66" t="str">
            <v>National Bank of Pakistan Tokyo</v>
          </cell>
        </row>
        <row r="67">
          <cell r="B67" t="str">
            <v>NK019</v>
          </cell>
          <cell r="C67" t="str">
            <v>Christinia Bank Oslo</v>
          </cell>
        </row>
        <row r="68">
          <cell r="B68" t="str">
            <v>NK020</v>
          </cell>
          <cell r="C68" t="str">
            <v>Den Norske Credit Bank, Oslo</v>
          </cell>
        </row>
        <row r="69">
          <cell r="B69" t="str">
            <v>NZ017</v>
          </cell>
          <cell r="C69" t="str">
            <v>ANZ Banking Group Ltd.Auckland</v>
          </cell>
        </row>
        <row r="70">
          <cell r="B70" t="str">
            <v>NZ039</v>
          </cell>
          <cell r="C70" t="str">
            <v>NZ Account Payable</v>
          </cell>
        </row>
        <row r="71">
          <cell r="B71" t="str">
            <v>OR014</v>
          </cell>
          <cell r="C71" t="str">
            <v>Commecial Bank Of Oman Ltd. Muscat</v>
          </cell>
        </row>
        <row r="72">
          <cell r="B72" t="str">
            <v>QR016</v>
          </cell>
          <cell r="C72" t="str">
            <v>United Bank limted, Doha Qatar</v>
          </cell>
        </row>
        <row r="73">
          <cell r="B73" t="str">
            <v>RU016</v>
          </cell>
          <cell r="C73" t="str">
            <v>Bank Sadert  Iran</v>
          </cell>
        </row>
        <row r="74">
          <cell r="B74" t="str">
            <v>SD039</v>
          </cell>
          <cell r="C74" t="str">
            <v>Habib Bank Limited,Singapore</v>
          </cell>
        </row>
        <row r="75">
          <cell r="B75" t="str">
            <v>SF011</v>
          </cell>
          <cell r="C75" t="str">
            <v>Union Bank Of Switzerland,Zurich</v>
          </cell>
        </row>
        <row r="76">
          <cell r="B76" t="str">
            <v>SF817</v>
          </cell>
          <cell r="C76" t="str">
            <v>United Bank A.G.Zurich, Zurich</v>
          </cell>
        </row>
        <row r="77">
          <cell r="B77" t="str">
            <v>SF839</v>
          </cell>
          <cell r="C77" t="str">
            <v>SF Account Payable</v>
          </cell>
        </row>
        <row r="78">
          <cell r="B78" t="str">
            <v>SK519</v>
          </cell>
          <cell r="C78" t="str">
            <v>Sevenska Handels Banken Stock</v>
          </cell>
        </row>
        <row r="79">
          <cell r="B79" t="str">
            <v>SK531</v>
          </cell>
          <cell r="C79" t="str">
            <v>SK Account Receivable</v>
          </cell>
        </row>
        <row r="80">
          <cell r="B80" t="str">
            <v>SP014</v>
          </cell>
          <cell r="C80" t="str">
            <v>Banco Bilbao Vizcaya</v>
          </cell>
        </row>
        <row r="81">
          <cell r="B81" t="str">
            <v>SR518</v>
          </cell>
          <cell r="C81" t="str">
            <v>Bank AL-Jazira</v>
          </cell>
        </row>
        <row r="82">
          <cell r="B82" t="str">
            <v>SR529</v>
          </cell>
          <cell r="C82" t="str">
            <v>Riyadh Bank Saudi Arabia</v>
          </cell>
        </row>
        <row r="83">
          <cell r="B83" t="str">
            <v>SU012</v>
          </cell>
          <cell r="C83" t="str">
            <v>Peoples Bank Colombo Srilanka</v>
          </cell>
        </row>
        <row r="84">
          <cell r="B84" t="str">
            <v>SU023</v>
          </cell>
          <cell r="C84" t="str">
            <v>Muslim Commercial Bank, Colombo</v>
          </cell>
        </row>
        <row r="85">
          <cell r="B85" t="str">
            <v>UK048</v>
          </cell>
          <cell r="C85" t="str">
            <v>Barclays Bank London</v>
          </cell>
        </row>
        <row r="86">
          <cell r="B86" t="str">
            <v>UK093</v>
          </cell>
          <cell r="C86" t="str">
            <v>Midland Bank PLC London</v>
          </cell>
        </row>
        <row r="87">
          <cell r="B87" t="str">
            <v>UK106</v>
          </cell>
          <cell r="C87" t="str">
            <v>Muslim Commercial Bank ltd.Lond</v>
          </cell>
        </row>
        <row r="88">
          <cell r="B88" t="str">
            <v>UK117</v>
          </cell>
          <cell r="C88" t="str">
            <v>National Bank Of Pakistan Lond.</v>
          </cell>
        </row>
        <row r="89">
          <cell r="B89" t="str">
            <v>UK128</v>
          </cell>
          <cell r="C89" t="str">
            <v>National Westminister Bank PLC</v>
          </cell>
        </row>
        <row r="90">
          <cell r="B90" t="str">
            <v>UK811</v>
          </cell>
          <cell r="C90" t="str">
            <v>United National Bank Limited</v>
          </cell>
        </row>
        <row r="91">
          <cell r="B91" t="str">
            <v>UK844</v>
          </cell>
          <cell r="C91" t="str">
            <v>United National Bank Limited</v>
          </cell>
        </row>
        <row r="92">
          <cell r="B92" t="str">
            <v>UK855</v>
          </cell>
          <cell r="C92" t="str">
            <v>United National Bank Limited</v>
          </cell>
        </row>
        <row r="93">
          <cell r="B93" t="str">
            <v>UK866</v>
          </cell>
          <cell r="C93" t="str">
            <v>United National Bank Limited</v>
          </cell>
        </row>
        <row r="94">
          <cell r="B94" t="str">
            <v>UK902</v>
          </cell>
          <cell r="C94" t="str">
            <v>United National Bank Limited</v>
          </cell>
        </row>
        <row r="95">
          <cell r="B95" t="str">
            <v>UK913</v>
          </cell>
          <cell r="C95" t="str">
            <v>United National Bank Limited</v>
          </cell>
        </row>
        <row r="96">
          <cell r="B96" t="str">
            <v>US011</v>
          </cell>
          <cell r="C96" t="str">
            <v>American Exp.Co.NY</v>
          </cell>
        </row>
        <row r="97">
          <cell r="B97" t="str">
            <v>US022</v>
          </cell>
          <cell r="C97" t="str">
            <v>Deutsche Bank Trust Co.America</v>
          </cell>
        </row>
        <row r="98">
          <cell r="B98" t="str">
            <v>US033</v>
          </cell>
          <cell r="C98" t="str">
            <v>Bank of America , NY</v>
          </cell>
        </row>
        <row r="99">
          <cell r="B99" t="str">
            <v>US044</v>
          </cell>
          <cell r="C99" t="str">
            <v>Bank of Calicornia,San Francisco</v>
          </cell>
        </row>
        <row r="100">
          <cell r="B100" t="str">
            <v>US066</v>
          </cell>
          <cell r="C100" t="str">
            <v>Bank Of New York</v>
          </cell>
        </row>
        <row r="101">
          <cell r="B101" t="str">
            <v>US077</v>
          </cell>
          <cell r="C101" t="str">
            <v>Jpmorgan Chase Bank,New York</v>
          </cell>
        </row>
        <row r="102">
          <cell r="B102" t="str">
            <v>US102</v>
          </cell>
          <cell r="C102" t="str">
            <v>Citi Bank NA, Newyork</v>
          </cell>
        </row>
        <row r="103">
          <cell r="B103" t="str">
            <v>US124</v>
          </cell>
          <cell r="C103" t="str">
            <v>F. C. US $ Bond Discount</v>
          </cell>
        </row>
        <row r="104">
          <cell r="B104" t="str">
            <v>US135</v>
          </cell>
          <cell r="C104" t="str">
            <v>F. C. US $ Bond Accrual</v>
          </cell>
        </row>
        <row r="105">
          <cell r="B105" t="str">
            <v>US146</v>
          </cell>
          <cell r="C105" t="str">
            <v>F. C. US $ Bond Redemption</v>
          </cell>
        </row>
        <row r="106">
          <cell r="B106" t="str">
            <v>US168</v>
          </cell>
          <cell r="C106" t="str">
            <v>Fleet Bank International</v>
          </cell>
        </row>
        <row r="107">
          <cell r="B107" t="str">
            <v>US362</v>
          </cell>
          <cell r="C107" t="str">
            <v>EPZ Branch</v>
          </cell>
        </row>
        <row r="108">
          <cell r="B108" t="str">
            <v>US817</v>
          </cell>
          <cell r="C108" t="str">
            <v>UBL New York</v>
          </cell>
        </row>
        <row r="109">
          <cell r="B109" t="str">
            <v>US839</v>
          </cell>
          <cell r="C109" t="str">
            <v>F. C. US &amp; Bond Discount</v>
          </cell>
        </row>
        <row r="110">
          <cell r="B110" t="str">
            <v>US840</v>
          </cell>
          <cell r="C110" t="str">
            <v>UBL New York,   F.E.25</v>
          </cell>
        </row>
        <row r="111">
          <cell r="B111" t="str">
            <v>US862</v>
          </cell>
          <cell r="C111" t="str">
            <v>Placement with Branches US$</v>
          </cell>
        </row>
        <row r="112">
          <cell r="B112" t="str">
            <v>US873</v>
          </cell>
          <cell r="C112" t="str">
            <v>Placement agnst F.E.25 Deposit</v>
          </cell>
        </row>
        <row r="113">
          <cell r="B113" t="str">
            <v>US884</v>
          </cell>
          <cell r="C113" t="str">
            <v>UBL F.E.25  Deposit.</v>
          </cell>
        </row>
        <row r="114">
          <cell r="B114" t="str">
            <v>US895</v>
          </cell>
          <cell r="C114" t="str">
            <v>US Account Receivable</v>
          </cell>
        </row>
        <row r="115">
          <cell r="B115" t="str">
            <v>US908</v>
          </cell>
          <cell r="C115" t="str">
            <v>US Account Payable</v>
          </cell>
        </row>
        <row r="116">
          <cell r="B116" t="str">
            <v>US919</v>
          </cell>
          <cell r="C116" t="str">
            <v>Mashreq Bank New York</v>
          </cell>
        </row>
        <row r="117">
          <cell r="B117" t="str">
            <v>US920</v>
          </cell>
          <cell r="C117" t="str">
            <v>Balance with SBP 5% CR - FE25</v>
          </cell>
        </row>
        <row r="118">
          <cell r="B118" t="str">
            <v>US931</v>
          </cell>
          <cell r="C118" t="str">
            <v>Balance with SBP 15% SP CR - FE25</v>
          </cell>
        </row>
        <row r="119">
          <cell r="B119" t="str">
            <v>US942</v>
          </cell>
          <cell r="C119" t="str">
            <v>Trade related financing under FE 25</v>
          </cell>
        </row>
        <row r="120">
          <cell r="B120" t="str">
            <v>US953</v>
          </cell>
          <cell r="C120" t="str">
            <v>UBL New York fe - 31</v>
          </cell>
        </row>
        <row r="121">
          <cell r="B121" t="str">
            <v>US964</v>
          </cell>
          <cell r="C121" t="str">
            <v>UBL New Your fe 31 Deposit</v>
          </cell>
        </row>
        <row r="122">
          <cell r="B122" t="str">
            <v>US997</v>
          </cell>
          <cell r="C122" t="str">
            <v>F. C. US $ Bond Face Value</v>
          </cell>
        </row>
        <row r="136">
          <cell r="B136">
            <v>6080</v>
          </cell>
          <cell r="C136" t="str">
            <v>Balance with foreign Banks</v>
          </cell>
        </row>
        <row r="137">
          <cell r="B137">
            <v>6160</v>
          </cell>
          <cell r="C137" t="str">
            <v>Balance with Overseas Branches</v>
          </cell>
        </row>
        <row r="138">
          <cell r="B138">
            <v>6180</v>
          </cell>
          <cell r="C138" t="str">
            <v>Placement with Oerseas Branches</v>
          </cell>
        </row>
        <row r="139">
          <cell r="B139">
            <v>6190</v>
          </cell>
          <cell r="C139" t="str">
            <v>Placement with Centrtal Bank</v>
          </cell>
        </row>
        <row r="145">
          <cell r="B145">
            <v>1</v>
          </cell>
          <cell r="C145" t="str">
            <v>BY FLOPY</v>
          </cell>
        </row>
        <row r="146">
          <cell r="B146">
            <v>10336</v>
          </cell>
          <cell r="C146" t="str">
            <v>INCOME RECEIVED ON  PLACEMENT</v>
          </cell>
        </row>
        <row r="147">
          <cell r="B147">
            <v>347007</v>
          </cell>
          <cell r="C147" t="str">
            <v xml:space="preserve">SD HAJ DEPOSIT </v>
          </cell>
        </row>
        <row r="148">
          <cell r="B148">
            <v>620014</v>
          </cell>
          <cell r="C148" t="str">
            <v>INCOME A/c. PLS EXCH. GBP</v>
          </cell>
        </row>
        <row r="149">
          <cell r="B149">
            <v>620022</v>
          </cell>
          <cell r="C149" t="str">
            <v>INCOME A/c. PLS EXCH USD</v>
          </cell>
        </row>
        <row r="150">
          <cell r="B150">
            <v>620048</v>
          </cell>
          <cell r="C150" t="str">
            <v>INCOME A/c. PLS EXCH OTHER</v>
          </cell>
        </row>
        <row r="151">
          <cell r="B151">
            <v>690351</v>
          </cell>
          <cell r="C151" t="str">
            <v>INCOME GOP BOND EQT Rs.</v>
          </cell>
        </row>
        <row r="152">
          <cell r="B152">
            <v>780034</v>
          </cell>
          <cell r="C152" t="str">
            <v>GAIN / LOSS SECURITIES EQT Rs.</v>
          </cell>
        </row>
        <row r="153">
          <cell r="B153">
            <v>1150088</v>
          </cell>
          <cell r="C153" t="str">
            <v>EXP. A/C.INT. / CHARGES (FX)</v>
          </cell>
        </row>
        <row r="154">
          <cell r="B154">
            <v>1180016</v>
          </cell>
          <cell r="C154" t="str">
            <v>MARK UP PAID FUNDING COST FBPs</v>
          </cell>
        </row>
        <row r="155">
          <cell r="B155">
            <v>2010011</v>
          </cell>
          <cell r="C155" t="str">
            <v>EXPENDITURE A/c. BROKERAGE (FX)</v>
          </cell>
        </row>
        <row r="156">
          <cell r="B156">
            <v>2050087</v>
          </cell>
          <cell r="C156" t="str">
            <v>EXP. A/c. TELEX / CABLE / TP</v>
          </cell>
        </row>
        <row r="157">
          <cell r="B157">
            <v>2080025</v>
          </cell>
          <cell r="C157" t="str">
            <v>EXP. A/c. REUTERS FEE/SWIFT EXP.</v>
          </cell>
        </row>
        <row r="158">
          <cell r="B158">
            <v>3210010</v>
          </cell>
          <cell r="C158" t="str">
            <v>VOSTRO PK. Rs. CD - 16</v>
          </cell>
        </row>
        <row r="159">
          <cell r="B159">
            <v>3590482</v>
          </cell>
          <cell r="C159" t="str">
            <v>SD A/c. VOSTRO P. Rs.</v>
          </cell>
        </row>
        <row r="160">
          <cell r="B160">
            <v>4340176</v>
          </cell>
          <cell r="C160" t="str">
            <v>PROVISION FOR BROKERAGE</v>
          </cell>
        </row>
        <row r="161">
          <cell r="B161">
            <v>4340437</v>
          </cell>
          <cell r="C161" t="str">
            <v>PROVISION FOR EXCHANGE EARNING</v>
          </cell>
        </row>
        <row r="162">
          <cell r="B162">
            <v>5290135</v>
          </cell>
          <cell r="C162" t="str">
            <v>INT. PAY FBP FUNDING COST.</v>
          </cell>
        </row>
        <row r="163">
          <cell r="B163">
            <v>5610014</v>
          </cell>
          <cell r="C163" t="str">
            <v>HEAD OFFICE ACCOUNT</v>
          </cell>
        </row>
        <row r="164">
          <cell r="B164">
            <v>5610188</v>
          </cell>
          <cell r="C164" t="str">
            <v>H.O.A/C. TREASURY DIVISION</v>
          </cell>
        </row>
        <row r="165">
          <cell r="B165">
            <v>5710018</v>
          </cell>
          <cell r="C165" t="str">
            <v>HO A/c. FGN. EXCH. CELL</v>
          </cell>
        </row>
        <row r="166">
          <cell r="B166">
            <v>6030015</v>
          </cell>
          <cell r="C166" t="str">
            <v>SBP A/c.</v>
          </cell>
        </row>
        <row r="167">
          <cell r="B167">
            <v>6080018</v>
          </cell>
          <cell r="C167" t="str">
            <v>BALANCE WITH F/ BANKS</v>
          </cell>
        </row>
        <row r="168">
          <cell r="B168">
            <v>6100017</v>
          </cell>
          <cell r="C168" t="str">
            <v>LENDING TO BRANCHES (FE 25)</v>
          </cell>
        </row>
        <row r="169">
          <cell r="B169">
            <v>7550309</v>
          </cell>
          <cell r="C169" t="str">
            <v>O/A A/C UNREALIZED GAIN/LOSS ON FWD</v>
          </cell>
        </row>
        <row r="170">
          <cell r="B170">
            <v>7550505</v>
          </cell>
          <cell r="C170" t="str">
            <v>O/ASSETS</v>
          </cell>
        </row>
        <row r="171">
          <cell r="B171">
            <v>7720019</v>
          </cell>
          <cell r="C171" t="str">
            <v>O/A ADJUSTING A/c. DR.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ew"/>
      <sheetName val="Sheet1 (4)"/>
      <sheetName val="Sheet1 (3)"/>
      <sheetName val="WeighAvShares"/>
      <sheetName val="Deferred (2)"/>
      <sheetName val="Defeered Work"/>
      <sheetName val="Taxrelief"/>
      <sheetName val="NEWAD"/>
      <sheetName val="Sheet4"/>
      <sheetName val="Sheet5"/>
      <sheetName val="Total Adjustments"/>
      <sheetName val="OLD"/>
      <sheetName val="Assets"/>
      <sheetName val="Liabiliteis"/>
      <sheetName val="Balance Sheet"/>
      <sheetName val="p&amp;l"/>
      <sheetName val="Sheet2 (2)"/>
      <sheetName val="CashFlow"/>
      <sheetName val="Sheet3 (2)"/>
      <sheetName val="Statement of Ch"/>
      <sheetName val="Notes1-5"/>
      <sheetName val="Note6-8.2"/>
      <sheetName val="Note9-9.6"/>
      <sheetName val="Note 9.7-9.8"/>
      <sheetName val="Notes10-10.4.2"/>
      <sheetName val="10.5-11.3"/>
      <sheetName val="Chart1"/>
      <sheetName val="Note 12"/>
      <sheetName val="Note12.3-15.1"/>
      <sheetName val="Note16-21.1"/>
      <sheetName val="Note22-22.7"/>
      <sheetName val="Sheet6"/>
      <sheetName val="Notes25-26.1"/>
      <sheetName val="RGHOEXPENSE"/>
      <sheetName val="Notes26.2-32"/>
      <sheetName val="Notes33-34"/>
      <sheetName val="MaturiAssets"/>
      <sheetName val="Sheet1 (2)"/>
      <sheetName val="Lease"/>
      <sheetName val="PremiumMaturity"/>
      <sheetName val="MaturLiabili"/>
      <sheetName val="Notes39-40"/>
      <sheetName val="Notes41-42.1"/>
      <sheetName val="Currency-expo"/>
      <sheetName val="Notes42.2-44"/>
      <sheetName val="Note 45"/>
      <sheetName val="Annexure"/>
      <sheetName val="affair"/>
      <sheetName val="inc-exp"/>
      <sheetName val="pinex"/>
      <sheetName val="YieldAd"/>
      <sheetName val="YieldAd-net"/>
      <sheetName val="YielDeposit"/>
      <sheetName val="Sheet1"/>
      <sheetName val="Sheet2"/>
      <sheetName val="Sheet3"/>
      <sheetName val="Notes(New)39-40"/>
      <sheetName val="SBP-Staggering"/>
      <sheetName val="Notes1_5"/>
      <sheetName val="Sheet1_(4)"/>
      <sheetName val="Sheet1_(3)"/>
      <sheetName val="Deferred_(2)"/>
      <sheetName val="Defeered_Work"/>
      <sheetName val="Total_Adjustments"/>
      <sheetName val="Balance_Sheet"/>
      <sheetName val="Sheet2_(2)"/>
      <sheetName val="Sheet3_(2)"/>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Sheet1_(2)"/>
      <sheetName val="Notes41-42_1"/>
      <sheetName val="Notes42_2-44"/>
      <sheetName val="Note_45"/>
      <sheetName val="Links"/>
      <sheetName val="Sheet1_(4)1"/>
      <sheetName val="Sheet1_(3)1"/>
      <sheetName val="Deferred_(2)1"/>
      <sheetName val="Defeered_Work1"/>
      <sheetName val="Total_Adjustments1"/>
      <sheetName val="Balance_Sheet1"/>
      <sheetName val="Sheet2_(2)1"/>
      <sheetName val="Sheet3_(2)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Sheet1_(2)1"/>
      <sheetName val="Notes41-42_11"/>
      <sheetName val="Notes42_2-441"/>
      <sheetName val="Note_45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sheetData sheetId="23"/>
      <sheetData sheetId="24" refreshError="1"/>
      <sheetData sheetId="25"/>
      <sheetData sheetId="26"/>
      <sheetData sheetId="27" refreshError="1"/>
      <sheetData sheetId="28" refreshError="1"/>
      <sheetData sheetId="29"/>
      <sheetData sheetId="30"/>
      <sheetData sheetId="31"/>
      <sheetData sheetId="32" refreshError="1"/>
      <sheetData sheetId="33"/>
      <sheetData sheetId="34" refreshError="1"/>
      <sheetData sheetId="35"/>
      <sheetData sheetId="36"/>
      <sheetData sheetId="37" refreshError="1"/>
      <sheetData sheetId="38" refreshError="1"/>
      <sheetData sheetId="39" refreshError="1"/>
      <sheetData sheetId="40" refreshError="1"/>
      <sheetData sheetId="41" refreshError="1"/>
      <sheetData sheetId="42"/>
      <sheetData sheetId="43"/>
      <sheetData sheetId="44" refreshError="1"/>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ding Position"/>
      <sheetName val="Maturity Profile"/>
      <sheetName val="Ranges"/>
      <sheetName val="PIVOT ALL"/>
      <sheetName val="MTM with Yields"/>
      <sheetName val="main"/>
    </sheetNames>
    <sheetDataSet>
      <sheetData sheetId="0" refreshError="1"/>
      <sheetData sheetId="1" refreshError="1"/>
      <sheetData sheetId="2" refreshError="1">
        <row r="3">
          <cell r="B3">
            <v>0</v>
          </cell>
          <cell r="C3" t="str">
            <v>0 to 1</v>
          </cell>
        </row>
        <row r="4">
          <cell r="B4">
            <v>1</v>
          </cell>
          <cell r="C4" t="str">
            <v>1 to 2</v>
          </cell>
        </row>
        <row r="5">
          <cell r="B5">
            <v>2</v>
          </cell>
          <cell r="C5" t="str">
            <v>2 to 3</v>
          </cell>
        </row>
        <row r="6">
          <cell r="B6">
            <v>3</v>
          </cell>
          <cell r="C6" t="str">
            <v>3 to 4</v>
          </cell>
        </row>
        <row r="7">
          <cell r="B7">
            <v>4</v>
          </cell>
          <cell r="C7" t="str">
            <v>4 to 5</v>
          </cell>
        </row>
        <row r="8">
          <cell r="B8">
            <v>5</v>
          </cell>
          <cell r="C8" t="str">
            <v>5 to 7</v>
          </cell>
        </row>
        <row r="9">
          <cell r="B9">
            <v>7</v>
          </cell>
          <cell r="C9" t="str">
            <v>7 to 10</v>
          </cell>
        </row>
        <row r="10">
          <cell r="B10">
            <v>10</v>
          </cell>
          <cell r="C10" t="str">
            <v>10 to 15</v>
          </cell>
        </row>
        <row r="11">
          <cell r="B11">
            <v>15</v>
          </cell>
          <cell r="C11" t="str">
            <v>15 to 20</v>
          </cell>
        </row>
        <row r="12">
          <cell r="B12">
            <v>20</v>
          </cell>
          <cell r="C12" t="str">
            <v xml:space="preserve">20 to </v>
          </cell>
        </row>
      </sheetData>
      <sheetData sheetId="3"/>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Sheet2"/>
      <sheetName val="Sheet3"/>
    </sheetNames>
    <sheetDataSet>
      <sheetData sheetId="0"/>
      <sheetData sheetId="1"/>
      <sheetData sheetId="2"/>
      <sheetData sheetId="3">
        <row r="5">
          <cell r="A5" t="str">
            <v>001001</v>
          </cell>
          <cell r="B5" t="str">
            <v>I/R ON LOANS / SMALL LOANS</v>
          </cell>
          <cell r="C5">
            <v>64392.326999999997</v>
          </cell>
        </row>
        <row r="6">
          <cell r="A6" t="str">
            <v>001005</v>
          </cell>
          <cell r="B6" t="str">
            <v>I/R ON  L.A.F.B.</v>
          </cell>
          <cell r="C6">
            <v>16.131</v>
          </cell>
        </row>
        <row r="7">
          <cell r="A7" t="str">
            <v>001006</v>
          </cell>
          <cell r="B7" t="str">
            <v>I/R ON  L.T.R.</v>
          </cell>
          <cell r="C7">
            <v>28339.732</v>
          </cell>
        </row>
        <row r="8">
          <cell r="A8" t="str">
            <v>001009</v>
          </cell>
          <cell r="B8" t="str">
            <v>SYNDICATION  LOAN</v>
          </cell>
          <cell r="C8">
            <v>91126.183999999994</v>
          </cell>
        </row>
        <row r="9">
          <cell r="A9" t="str">
            <v>001011</v>
          </cell>
          <cell r="B9" t="str">
            <v>I/R ON FOREIGN BILLS PURCHA</v>
          </cell>
          <cell r="C9">
            <v>384.83300000000003</v>
          </cell>
        </row>
        <row r="10">
          <cell r="A10" t="str">
            <v>001012</v>
          </cell>
          <cell r="B10" t="str">
            <v>I/R ON P.A.D.</v>
          </cell>
          <cell r="C10">
            <v>40.752000000000002</v>
          </cell>
        </row>
        <row r="11">
          <cell r="A11" t="str">
            <v>001020</v>
          </cell>
          <cell r="B11" t="str">
            <v>I/R ON OVERDRAFTS</v>
          </cell>
          <cell r="C11">
            <v>15576.852000000001</v>
          </cell>
        </row>
        <row r="12">
          <cell r="A12" t="str">
            <v>001053</v>
          </cell>
          <cell r="B12" t="str">
            <v>CONSUMER LOAN</v>
          </cell>
          <cell r="C12">
            <v>281690.93599999999</v>
          </cell>
        </row>
        <row r="13">
          <cell r="A13" t="str">
            <v>002003</v>
          </cell>
          <cell r="B13" t="str">
            <v>PLACEMENTS/SPECIAL NOTICE A</v>
          </cell>
          <cell r="C13">
            <v>17119.082999999999</v>
          </cell>
        </row>
        <row r="14">
          <cell r="A14" t="str">
            <v>020001</v>
          </cell>
          <cell r="B14" t="str">
            <v>BILLS DISCOUNTED</v>
          </cell>
          <cell r="C14">
            <v>6286.1</v>
          </cell>
        </row>
        <row r="15">
          <cell r="A15" t="str">
            <v>025011</v>
          </cell>
          <cell r="B15" t="str">
            <v>OTHER AREA BRANCHES - OVERS</v>
          </cell>
          <cell r="C15">
            <v>39087.078000000001</v>
          </cell>
        </row>
        <row r="16">
          <cell r="A16" t="str">
            <v>025014</v>
          </cell>
          <cell r="B16" t="str">
            <v>MAIN OFFICE ACCOUNT</v>
          </cell>
          <cell r="C16">
            <v>27126.232</v>
          </cell>
        </row>
        <row r="17">
          <cell r="A17" t="str">
            <v>062001</v>
          </cell>
          <cell r="B17" t="str">
            <v>PLS EXCHANGE-POUND STERLING</v>
          </cell>
          <cell r="C17">
            <v>740.66099999999994</v>
          </cell>
        </row>
        <row r="18">
          <cell r="A18" t="str">
            <v>062002</v>
          </cell>
          <cell r="B18" t="str">
            <v>PLS EXCHANGE-DOLLAR</v>
          </cell>
          <cell r="C18">
            <v>6746.9579999999996</v>
          </cell>
        </row>
        <row r="19">
          <cell r="A19" t="str">
            <v>062004</v>
          </cell>
          <cell r="B19" t="str">
            <v>PLS EXCHANGE OTHER CURRENCI</v>
          </cell>
          <cell r="C19">
            <v>966.74900000000002</v>
          </cell>
        </row>
        <row r="20">
          <cell r="A20" t="str">
            <v>062008</v>
          </cell>
          <cell r="B20" t="str">
            <v>INCOME ON EXCHANGE-EURO-OVE</v>
          </cell>
          <cell r="C20">
            <v>343.46699999999998</v>
          </cell>
        </row>
        <row r="21">
          <cell r="A21" t="str">
            <v>062009</v>
          </cell>
          <cell r="B21" t="str">
            <v>INCOME ON EXCHANGE-JAPAN YE</v>
          </cell>
          <cell r="C21">
            <v>28.573</v>
          </cell>
        </row>
        <row r="22">
          <cell r="A22" t="str">
            <v>062010</v>
          </cell>
          <cell r="B22" t="str">
            <v>PLS EX-GAIN/LOSS ON REV. SW</v>
          </cell>
          <cell r="C22">
            <v>68.247</v>
          </cell>
        </row>
        <row r="23">
          <cell r="A23" t="str">
            <v>062012</v>
          </cell>
          <cell r="B23" t="str">
            <v>PLS EX-GAIN/LOSS ON REV. PA</v>
          </cell>
          <cell r="C23">
            <v>12737.206</v>
          </cell>
        </row>
        <row r="24">
          <cell r="A24" t="str">
            <v>064002</v>
          </cell>
          <cell r="B24" t="str">
            <v>PLS COMMISSION-EXPORT BILLS</v>
          </cell>
          <cell r="C24">
            <v>1323.08</v>
          </cell>
        </row>
        <row r="25">
          <cell r="A25" t="str">
            <v>064003</v>
          </cell>
          <cell r="B25" t="str">
            <v>PLS COM ON IMPORT BILL</v>
          </cell>
          <cell r="C25">
            <v>917.7</v>
          </cell>
        </row>
        <row r="26">
          <cell r="A26" t="str">
            <v>064004</v>
          </cell>
          <cell r="B26" t="str">
            <v>PLS COMMISSION-OPN. OF L/C</v>
          </cell>
          <cell r="C26">
            <v>3191.8780000000002</v>
          </cell>
        </row>
        <row r="27">
          <cell r="A27" t="str">
            <v>064008</v>
          </cell>
          <cell r="B27" t="str">
            <v>PLS COMMISSION-L.G. (INLAND</v>
          </cell>
          <cell r="C27">
            <v>3032.1819999999998</v>
          </cell>
        </row>
        <row r="28">
          <cell r="A28" t="str">
            <v>064010</v>
          </cell>
          <cell r="B28" t="str">
            <v>PLS COMM. BILLS (FBC,IBC,ET</v>
          </cell>
          <cell r="C28">
            <v>60</v>
          </cell>
        </row>
        <row r="29">
          <cell r="A29" t="str">
            <v>064019</v>
          </cell>
          <cell r="B29" t="str">
            <v>FEE FOR RENDERING OTHER SER</v>
          </cell>
          <cell r="C29">
            <v>985.93799999999999</v>
          </cell>
        </row>
        <row r="30">
          <cell r="A30" t="str">
            <v>064022</v>
          </cell>
          <cell r="B30" t="str">
            <v>PLS COM ON ISSUE OF NEW CHE</v>
          </cell>
          <cell r="C30">
            <v>543</v>
          </cell>
        </row>
        <row r="31">
          <cell r="A31" t="str">
            <v>064031</v>
          </cell>
          <cell r="B31" t="str">
            <v>PL.COMMISSION-LC ADVISING (</v>
          </cell>
          <cell r="C31">
            <v>135</v>
          </cell>
        </row>
        <row r="32">
          <cell r="A32" t="str">
            <v>064089</v>
          </cell>
          <cell r="B32" t="str">
            <v>IFDBC</v>
          </cell>
          <cell r="C32">
            <v>2901.91</v>
          </cell>
        </row>
        <row r="33">
          <cell r="A33" t="str">
            <v>064091</v>
          </cell>
          <cell r="B33" t="str">
            <v>IBG COMMISSION</v>
          </cell>
          <cell r="C33">
            <v>782.78</v>
          </cell>
        </row>
        <row r="34">
          <cell r="A34" t="str">
            <v>065004</v>
          </cell>
          <cell r="B34" t="str">
            <v>SERVICE CHARGES ON STAFF LO</v>
          </cell>
          <cell r="C34">
            <v>0</v>
          </cell>
        </row>
        <row r="35">
          <cell r="A35" t="str">
            <v>066001</v>
          </cell>
          <cell r="B35" t="str">
            <v>LOCKERS</v>
          </cell>
          <cell r="C35">
            <v>50</v>
          </cell>
        </row>
        <row r="36">
          <cell r="A36" t="str">
            <v>069070</v>
          </cell>
          <cell r="B36" t="str">
            <v>OTHERS</v>
          </cell>
          <cell r="C36">
            <v>29054.92</v>
          </cell>
        </row>
        <row r="37">
          <cell r="A37" t="str">
            <v>069072</v>
          </cell>
          <cell r="B37" t="str">
            <v>GOVERNMENT OF INDONESIA USD</v>
          </cell>
          <cell r="C37">
            <v>34414.462</v>
          </cell>
        </row>
        <row r="38">
          <cell r="A38" t="str">
            <v>069077</v>
          </cell>
          <cell r="B38" t="str">
            <v>INVESTMENT INCOME ON TABREE</v>
          </cell>
          <cell r="C38">
            <v>9498.4560000000001</v>
          </cell>
        </row>
        <row r="39">
          <cell r="A39" t="str">
            <v>078001</v>
          </cell>
          <cell r="B39" t="str">
            <v>PLS O/R-INCIDENTAL CHARGES</v>
          </cell>
          <cell r="C39">
            <v>1068.999</v>
          </cell>
        </row>
        <row r="40">
          <cell r="A40" t="str">
            <v>078078</v>
          </cell>
          <cell r="B40" t="str">
            <v>AMORTIZATION GAINS - GOP US</v>
          </cell>
          <cell r="C40">
            <v>-1123.5909999999999</v>
          </cell>
        </row>
        <row r="41">
          <cell r="A41" t="str">
            <v>078084</v>
          </cell>
          <cell r="B41" t="str">
            <v>CONSUMER LOAN - PREPAYMENT</v>
          </cell>
          <cell r="C41">
            <v>9659.58</v>
          </cell>
        </row>
        <row r="42">
          <cell r="A42" t="str">
            <v>078085</v>
          </cell>
          <cell r="B42" t="str">
            <v>CONSUMER LOAN - MISC FEES</v>
          </cell>
          <cell r="C42">
            <v>37226.03</v>
          </cell>
        </row>
        <row r="43">
          <cell r="A43" t="str">
            <v>078094</v>
          </cell>
          <cell r="B43" t="str">
            <v>BENEFIT SWITCH RELATED INCO</v>
          </cell>
          <cell r="C43">
            <v>362</v>
          </cell>
        </row>
        <row r="44">
          <cell r="A44" t="str">
            <v>078099</v>
          </cell>
          <cell r="B44" t="str">
            <v>MISCELLANEOUS</v>
          </cell>
          <cell r="C44">
            <v>10</v>
          </cell>
        </row>
        <row r="45">
          <cell r="A45" t="str">
            <v>080001</v>
          </cell>
          <cell r="B45" t="str">
            <v>POSTAGE RECOVERIES - CORPOR</v>
          </cell>
          <cell r="C45">
            <v>1055.27</v>
          </cell>
        </row>
        <row r="46">
          <cell r="A46" t="str">
            <v>080002</v>
          </cell>
          <cell r="B46" t="str">
            <v>TELEX RECOVERIES</v>
          </cell>
          <cell r="C46">
            <v>3177.2719999999999</v>
          </cell>
        </row>
        <row r="47">
          <cell r="A47" t="str">
            <v>080003</v>
          </cell>
          <cell r="B47" t="str">
            <v>TELEGRAM RECOVERIES</v>
          </cell>
          <cell r="C47">
            <v>1043.829</v>
          </cell>
        </row>
        <row r="48">
          <cell r="A48" t="str">
            <v>080009</v>
          </cell>
          <cell r="B48" t="str">
            <v>CLEARING CHEQUE  RECOVERIES</v>
          </cell>
          <cell r="C48">
            <v>1065</v>
          </cell>
        </row>
        <row r="49">
          <cell r="A49" t="str">
            <v>080021</v>
          </cell>
          <cell r="B49" t="str">
            <v>TEZRAFTAAR TT REIMBURSEMENT</v>
          </cell>
          <cell r="C49">
            <v>14000</v>
          </cell>
        </row>
        <row r="50">
          <cell r="A50" t="str">
            <v>080023</v>
          </cell>
          <cell r="B50" t="str">
            <v>INSURANCE RECOVERIES - CONS</v>
          </cell>
          <cell r="C50">
            <v>66424.021999999997</v>
          </cell>
        </row>
        <row r="51">
          <cell r="A51" t="str">
            <v>086001</v>
          </cell>
          <cell r="B51" t="str">
            <v>MARK UP AUTO CAR FINANCE</v>
          </cell>
          <cell r="C51">
            <v>424.89299999999997</v>
          </cell>
        </row>
        <row r="52">
          <cell r="A52" t="str">
            <v>087081</v>
          </cell>
          <cell r="B52" t="str">
            <v>GAIN ON SALE OF INDONESIA U</v>
          </cell>
          <cell r="C52">
            <v>110376.18</v>
          </cell>
        </row>
        <row r="53">
          <cell r="A53" t="str">
            <v>110018</v>
          </cell>
          <cell r="B53" t="str">
            <v>BORROWINGS FROM BANKS - FOR</v>
          </cell>
          <cell r="C53">
            <v>611.80499999999995</v>
          </cell>
        </row>
        <row r="54">
          <cell r="A54" t="str">
            <v>114011</v>
          </cell>
          <cell r="B54" t="str">
            <v>INTEREST PAID - CURRENT ACC</v>
          </cell>
          <cell r="C54">
            <v>1425.2070000000001</v>
          </cell>
        </row>
        <row r="55">
          <cell r="A55" t="str">
            <v>114012</v>
          </cell>
          <cell r="B55" t="str">
            <v>INTEREST PAID - CALL ACCOUN</v>
          </cell>
          <cell r="C55">
            <v>54.054000000000002</v>
          </cell>
        </row>
        <row r="56">
          <cell r="A56" t="str">
            <v>122012</v>
          </cell>
          <cell r="B56" t="str">
            <v>SB DEPOSITS - BD</v>
          </cell>
          <cell r="C56">
            <v>1275.6020000000001</v>
          </cell>
        </row>
        <row r="57">
          <cell r="A57" t="str">
            <v>123013</v>
          </cell>
          <cell r="B57" t="str">
            <v>FIXED DEPOSITS BD</v>
          </cell>
          <cell r="C57">
            <v>108196.14599999999</v>
          </cell>
        </row>
        <row r="58">
          <cell r="A58" t="str">
            <v>123019</v>
          </cell>
          <cell r="B58" t="str">
            <v>FIXED DEPOSITS - US $</v>
          </cell>
          <cell r="C58">
            <v>168010.76800000001</v>
          </cell>
        </row>
        <row r="59">
          <cell r="A59" t="str">
            <v>123021</v>
          </cell>
          <cell r="B59" t="str">
            <v>FIXED DEPOSITS - POUND STER</v>
          </cell>
          <cell r="C59">
            <v>4254.7139999999999</v>
          </cell>
        </row>
        <row r="60">
          <cell r="A60" t="str">
            <v>130011</v>
          </cell>
          <cell r="B60" t="str">
            <v>OTHER AREA BRANCHES - OVERS</v>
          </cell>
          <cell r="C60">
            <v>8.5939999999999994</v>
          </cell>
        </row>
        <row r="61">
          <cell r="A61" t="str">
            <v>130014</v>
          </cell>
          <cell r="B61" t="str">
            <v>MAIN OFFICE ACCOUNT</v>
          </cell>
          <cell r="C61">
            <v>27126.254000000001</v>
          </cell>
        </row>
        <row r="62">
          <cell r="A62" t="str">
            <v>140010</v>
          </cell>
          <cell r="B62" t="str">
            <v>BASIC SALARIES - EXECUTIVES</v>
          </cell>
          <cell r="C62">
            <v>15642</v>
          </cell>
        </row>
        <row r="63">
          <cell r="A63" t="str">
            <v>140011</v>
          </cell>
          <cell r="B63" t="str">
            <v>BASIC SALARIES - OFFICERS</v>
          </cell>
          <cell r="C63">
            <v>37527</v>
          </cell>
        </row>
        <row r="64">
          <cell r="A64" t="str">
            <v>140012</v>
          </cell>
          <cell r="B64" t="str">
            <v>BASIC SALARIES - CLERICAL</v>
          </cell>
          <cell r="C64">
            <v>5256</v>
          </cell>
        </row>
        <row r="65">
          <cell r="A65" t="str">
            <v>142001</v>
          </cell>
          <cell r="B65" t="str">
            <v>CASUAL LABOUR</v>
          </cell>
          <cell r="C65">
            <v>58</v>
          </cell>
        </row>
        <row r="66">
          <cell r="A66" t="str">
            <v>145020</v>
          </cell>
          <cell r="B66" t="str">
            <v>OTHER ALLOWANCES</v>
          </cell>
          <cell r="C66">
            <v>38950</v>
          </cell>
        </row>
        <row r="67">
          <cell r="A67" t="str">
            <v>145061</v>
          </cell>
          <cell r="B67" t="str">
            <v>AIR TICKETS TO OVERSEAS STA</v>
          </cell>
          <cell r="C67">
            <v>128.38</v>
          </cell>
        </row>
        <row r="68">
          <cell r="A68" t="str">
            <v>145064</v>
          </cell>
          <cell r="B68" t="str">
            <v>DISLOCATION ALLOWANCE</v>
          </cell>
          <cell r="C68">
            <v>95.929000000000002</v>
          </cell>
        </row>
        <row r="69">
          <cell r="A69" t="str">
            <v>145067</v>
          </cell>
          <cell r="B69" t="str">
            <v>TEZRAFTAR EVENING /FRIDAY A</v>
          </cell>
          <cell r="C69">
            <v>1023</v>
          </cell>
        </row>
        <row r="70">
          <cell r="A70" t="str">
            <v>148001</v>
          </cell>
          <cell r="B70" t="str">
            <v>MESSENGER / OFFICE BOYS</v>
          </cell>
          <cell r="C70">
            <v>1100</v>
          </cell>
        </row>
        <row r="71">
          <cell r="A71" t="str">
            <v>148005</v>
          </cell>
          <cell r="B71" t="str">
            <v>OUTSOURCED DRIVER CHARGES</v>
          </cell>
          <cell r="C71">
            <v>150</v>
          </cell>
        </row>
        <row r="72">
          <cell r="A72" t="str">
            <v>149004</v>
          </cell>
          <cell r="B72" t="str">
            <v>DSA STAFF SALARY</v>
          </cell>
          <cell r="C72">
            <v>2400</v>
          </cell>
        </row>
        <row r="73">
          <cell r="A73" t="str">
            <v>149005</v>
          </cell>
          <cell r="B73" t="str">
            <v>DSA STAFF AGENCY FEE</v>
          </cell>
          <cell r="C73">
            <v>300</v>
          </cell>
        </row>
        <row r="74">
          <cell r="A74" t="str">
            <v>149007</v>
          </cell>
          <cell r="B74" t="str">
            <v>DSA STAFF SALES COMMISSION</v>
          </cell>
          <cell r="C74">
            <v>9541.65</v>
          </cell>
        </row>
        <row r="75">
          <cell r="A75" t="str">
            <v>149008</v>
          </cell>
          <cell r="B75" t="str">
            <v>DSA STAFF VISA EXPENSES</v>
          </cell>
          <cell r="C75">
            <v>221</v>
          </cell>
        </row>
        <row r="76">
          <cell r="A76" t="str">
            <v>149009</v>
          </cell>
          <cell r="B76" t="str">
            <v>DSA STAFF FOREIGN TRAVEL EX</v>
          </cell>
          <cell r="C76">
            <v>800</v>
          </cell>
        </row>
        <row r="77">
          <cell r="A77" t="str">
            <v>150001</v>
          </cell>
          <cell r="B77" t="str">
            <v>OVERTIME</v>
          </cell>
          <cell r="C77">
            <v>149</v>
          </cell>
        </row>
        <row r="78">
          <cell r="A78" t="str">
            <v>152012</v>
          </cell>
          <cell r="B78" t="str">
            <v>MEDIACAL INSURANCE-OVS</v>
          </cell>
          <cell r="C78">
            <v>4389.9870000000001</v>
          </cell>
        </row>
        <row r="79">
          <cell r="A79" t="str">
            <v>155011</v>
          </cell>
          <cell r="B79" t="str">
            <v>EOSB EXPATS</v>
          </cell>
          <cell r="C79">
            <v>759.61</v>
          </cell>
        </row>
        <row r="80">
          <cell r="A80" t="str">
            <v>160010</v>
          </cell>
          <cell r="B80" t="str">
            <v>PROVIDENT FUND - EXECUTIVES</v>
          </cell>
          <cell r="C80">
            <v>88.128</v>
          </cell>
        </row>
        <row r="81">
          <cell r="A81" t="str">
            <v>162001</v>
          </cell>
          <cell r="B81" t="str">
            <v>BENEVOLENT FUND</v>
          </cell>
          <cell r="C81">
            <v>3.7290000000000001</v>
          </cell>
        </row>
        <row r="82">
          <cell r="A82" t="str">
            <v>165001</v>
          </cell>
          <cell r="B82" t="str">
            <v>BONUS PAID  - (OFFICERS)</v>
          </cell>
          <cell r="C82">
            <v>5376.64</v>
          </cell>
        </row>
        <row r="83">
          <cell r="A83" t="str">
            <v>172001</v>
          </cell>
          <cell r="B83" t="str">
            <v>PERFORMANCE AWARDS</v>
          </cell>
          <cell r="C83">
            <v>8502.61</v>
          </cell>
        </row>
        <row r="84">
          <cell r="A84" t="str">
            <v>172002</v>
          </cell>
          <cell r="B84" t="str">
            <v>SALES DEVELOPMENT INCENTIVE</v>
          </cell>
          <cell r="C84">
            <v>2114.48</v>
          </cell>
        </row>
        <row r="85">
          <cell r="A85" t="str">
            <v>180001</v>
          </cell>
          <cell r="B85" t="str">
            <v>RENT - OFFICE</v>
          </cell>
          <cell r="C85">
            <v>18359.419999999998</v>
          </cell>
        </row>
        <row r="86">
          <cell r="A86" t="str">
            <v>180002</v>
          </cell>
          <cell r="B86" t="str">
            <v>RENT - GODOWN</v>
          </cell>
          <cell r="C86">
            <v>296.36399999999998</v>
          </cell>
        </row>
        <row r="87">
          <cell r="A87" t="str">
            <v>180011</v>
          </cell>
          <cell r="B87" t="str">
            <v>RATES &amp; TAXES - TRADE LICEN</v>
          </cell>
          <cell r="C87">
            <v>3640</v>
          </cell>
        </row>
        <row r="88">
          <cell r="A88" t="str">
            <v>180012</v>
          </cell>
          <cell r="B88" t="str">
            <v>RATES &amp; TAXES - COMMERCIAL</v>
          </cell>
          <cell r="C88">
            <v>9607.6659999999993</v>
          </cell>
        </row>
        <row r="89">
          <cell r="A89" t="str">
            <v>190001</v>
          </cell>
          <cell r="B89" t="str">
            <v>GAS - ELECTRICITY-OFFICE</v>
          </cell>
          <cell r="C89">
            <v>1518.7619999999999</v>
          </cell>
        </row>
        <row r="90">
          <cell r="A90" t="str">
            <v>190002</v>
          </cell>
          <cell r="B90" t="str">
            <v>GAS - ELECTRICITY-RESIDENCE</v>
          </cell>
          <cell r="C90">
            <v>5.74</v>
          </cell>
        </row>
        <row r="91">
          <cell r="A91" t="str">
            <v>195001</v>
          </cell>
          <cell r="B91" t="str">
            <v>INSURANCE-FIRE/THEIFT</v>
          </cell>
          <cell r="C91">
            <v>832.03599999999994</v>
          </cell>
        </row>
        <row r="92">
          <cell r="A92" t="str">
            <v>195011</v>
          </cell>
          <cell r="B92" t="str">
            <v>GOSI LOCAL</v>
          </cell>
          <cell r="C92">
            <v>6062.3739999999998</v>
          </cell>
        </row>
        <row r="93">
          <cell r="A93" t="str">
            <v>195012</v>
          </cell>
          <cell r="B93" t="str">
            <v>INSURANCE-FIRE/THEFT</v>
          </cell>
          <cell r="C93">
            <v>214.386</v>
          </cell>
        </row>
        <row r="94">
          <cell r="A94" t="str">
            <v>200002</v>
          </cell>
          <cell r="B94" t="str">
            <v>RETAINER'S FEES</v>
          </cell>
          <cell r="C94">
            <v>1429.9159999999999</v>
          </cell>
        </row>
        <row r="95">
          <cell r="A95" t="str">
            <v>200006</v>
          </cell>
          <cell r="B95" t="str">
            <v>LEGAL CHARGES - STAFF MATTE</v>
          </cell>
          <cell r="C95">
            <v>15080</v>
          </cell>
        </row>
        <row r="96">
          <cell r="A96" t="str">
            <v>200007</v>
          </cell>
          <cell r="B96" t="str">
            <v>LEGAL CHARGES - OPERATIONS</v>
          </cell>
          <cell r="C96">
            <v>3126.3620000000001</v>
          </cell>
        </row>
        <row r="97">
          <cell r="A97" t="str">
            <v>200008</v>
          </cell>
          <cell r="B97" t="str">
            <v>PROFESSIONAL &amp; CONSULTANCY</v>
          </cell>
          <cell r="C97">
            <v>1283</v>
          </cell>
        </row>
        <row r="98">
          <cell r="A98" t="str">
            <v>205001</v>
          </cell>
          <cell r="B98" t="str">
            <v>POSTAGE</v>
          </cell>
          <cell r="C98">
            <v>865</v>
          </cell>
        </row>
        <row r="99">
          <cell r="A99" t="str">
            <v>205005</v>
          </cell>
          <cell r="B99" t="str">
            <v>COURIER CHARGES - CORPORATE</v>
          </cell>
          <cell r="C99">
            <v>847.77800000000002</v>
          </cell>
        </row>
        <row r="100">
          <cell r="A100" t="str">
            <v>206001</v>
          </cell>
          <cell r="B100" t="str">
            <v>TELEPHONE / TRUNK CALL - OF</v>
          </cell>
          <cell r="C100">
            <v>7864.88</v>
          </cell>
        </row>
        <row r="101">
          <cell r="A101" t="str">
            <v>206011</v>
          </cell>
          <cell r="B101" t="str">
            <v>FAX - OFFICE</v>
          </cell>
          <cell r="C101">
            <v>260</v>
          </cell>
        </row>
        <row r="102">
          <cell r="A102" t="str">
            <v>207011</v>
          </cell>
          <cell r="B102" t="str">
            <v>TELEPHONE LINE FOR REUTERS/</v>
          </cell>
          <cell r="C102">
            <v>1309.8879999999999</v>
          </cell>
        </row>
        <row r="103">
          <cell r="A103" t="str">
            <v>208002</v>
          </cell>
          <cell r="B103" t="str">
            <v>RUETER FEE / SWIFT EXPENSES</v>
          </cell>
          <cell r="C103">
            <v>477.47800000000001</v>
          </cell>
        </row>
        <row r="104">
          <cell r="A104" t="str">
            <v>208003</v>
          </cell>
          <cell r="B104" t="str">
            <v>SOFTWARE CHARGES</v>
          </cell>
          <cell r="C104">
            <v>303.67700000000002</v>
          </cell>
        </row>
        <row r="105">
          <cell r="A105" t="str">
            <v>208004</v>
          </cell>
          <cell r="B105" t="str">
            <v>USER LICENSE CHARGES</v>
          </cell>
          <cell r="C105">
            <v>44.616</v>
          </cell>
        </row>
        <row r="106">
          <cell r="A106" t="str">
            <v>208012</v>
          </cell>
          <cell r="B106" t="str">
            <v>BENEFIT SWITCH EXPENSES</v>
          </cell>
          <cell r="C106">
            <v>7073.66</v>
          </cell>
        </row>
        <row r="107">
          <cell r="A107" t="str">
            <v>215001</v>
          </cell>
          <cell r="B107" t="str">
            <v>AUDITOR'S FEES</v>
          </cell>
          <cell r="C107">
            <v>2865.2</v>
          </cell>
        </row>
        <row r="108">
          <cell r="A108" t="str">
            <v>215003</v>
          </cell>
          <cell r="B108" t="str">
            <v>OUT OF POCKET EXPENSES</v>
          </cell>
          <cell r="C108">
            <v>1200</v>
          </cell>
        </row>
        <row r="109">
          <cell r="A109" t="str">
            <v>218001</v>
          </cell>
          <cell r="B109" t="str">
            <v>DEPRECIATION-ELECTRICAL &amp; O</v>
          </cell>
          <cell r="C109">
            <v>2919.252</v>
          </cell>
        </row>
        <row r="110">
          <cell r="A110" t="str">
            <v>219001</v>
          </cell>
          <cell r="B110" t="str">
            <v>DEPRECIATION -VEHICLE OFFIC</v>
          </cell>
          <cell r="C110">
            <v>635.779</v>
          </cell>
        </row>
        <row r="111">
          <cell r="A111" t="str">
            <v>220012</v>
          </cell>
          <cell r="B111" t="str">
            <v>FURNITURE &amp; FIXTURES WOODEN</v>
          </cell>
          <cell r="C111">
            <v>2347.2669999999998</v>
          </cell>
        </row>
        <row r="112">
          <cell r="A112" t="str">
            <v>221003</v>
          </cell>
          <cell r="B112" t="str">
            <v>DEPRECIATION-LEASE HOLD IMP</v>
          </cell>
          <cell r="C112">
            <v>1481.6659999999999</v>
          </cell>
        </row>
        <row r="113">
          <cell r="A113" t="str">
            <v>222001</v>
          </cell>
          <cell r="B113" t="str">
            <v>DEPRECIATION IT HARDWARE-PC</v>
          </cell>
          <cell r="C113">
            <v>4434.2139999999999</v>
          </cell>
        </row>
        <row r="114">
          <cell r="A114" t="str">
            <v>223001</v>
          </cell>
          <cell r="B114" t="str">
            <v>I T SOFTWARE</v>
          </cell>
          <cell r="C114">
            <v>2954.2719999999999</v>
          </cell>
        </row>
        <row r="115">
          <cell r="A115" t="str">
            <v>225002</v>
          </cell>
          <cell r="B115" t="str">
            <v>REPAIR - MACHINE/EQUIPMENT</v>
          </cell>
          <cell r="C115">
            <v>85</v>
          </cell>
        </row>
        <row r="116">
          <cell r="A116" t="str">
            <v>225007</v>
          </cell>
          <cell r="B116" t="str">
            <v>REPAIRS - I T HARDWARE</v>
          </cell>
          <cell r="C116">
            <v>1844.9159999999999</v>
          </cell>
        </row>
        <row r="117">
          <cell r="A117" t="str">
            <v>225008</v>
          </cell>
          <cell r="B117" t="str">
            <v>REPAIRS - CABLING</v>
          </cell>
          <cell r="C117">
            <v>11.196</v>
          </cell>
        </row>
        <row r="118">
          <cell r="A118" t="str">
            <v>225010</v>
          </cell>
          <cell r="B118" t="str">
            <v>VEHICLE REPAIR OFFICERS</v>
          </cell>
          <cell r="C118">
            <v>10</v>
          </cell>
        </row>
        <row r="119">
          <cell r="A119" t="str">
            <v>235001</v>
          </cell>
          <cell r="B119" t="str">
            <v>OFFICE STATIONERY</v>
          </cell>
          <cell r="C119">
            <v>879.00699999999995</v>
          </cell>
        </row>
        <row r="120">
          <cell r="A120" t="str">
            <v>235002</v>
          </cell>
          <cell r="B120" t="str">
            <v>SECURITY STATIONERY</v>
          </cell>
          <cell r="C120">
            <v>13.6</v>
          </cell>
        </row>
        <row r="121">
          <cell r="A121" t="str">
            <v>235004</v>
          </cell>
          <cell r="B121" t="str">
            <v>PRINTING STATIONERY</v>
          </cell>
          <cell r="C121">
            <v>1209.576</v>
          </cell>
        </row>
        <row r="122">
          <cell r="A122" t="str">
            <v>235006</v>
          </cell>
          <cell r="B122" t="str">
            <v>COMPUTER STATIONERY (CONSUM</v>
          </cell>
          <cell r="C122">
            <v>269.8</v>
          </cell>
        </row>
        <row r="123">
          <cell r="A123" t="str">
            <v>237001</v>
          </cell>
          <cell r="B123" t="str">
            <v>OFFICE RUNNING EXPENSES</v>
          </cell>
          <cell r="C123">
            <v>448.71</v>
          </cell>
        </row>
        <row r="124">
          <cell r="A124" t="str">
            <v>237002</v>
          </cell>
          <cell r="B124" t="str">
            <v>JANITORIAL CHARGES</v>
          </cell>
          <cell r="C124">
            <v>370</v>
          </cell>
        </row>
        <row r="125">
          <cell r="A125" t="str">
            <v>240005</v>
          </cell>
          <cell r="B125" t="str">
            <v>BILLBOARDS AND SIGNAGE</v>
          </cell>
          <cell r="C125">
            <v>58.784999999999997</v>
          </cell>
        </row>
        <row r="126">
          <cell r="A126" t="str">
            <v>240009</v>
          </cell>
          <cell r="B126" t="str">
            <v>PRESS ADVERTISING</v>
          </cell>
          <cell r="C126">
            <v>393.81</v>
          </cell>
        </row>
        <row r="127">
          <cell r="A127" t="str">
            <v>240015</v>
          </cell>
          <cell r="B127" t="str">
            <v>MISCELLANEOUS</v>
          </cell>
          <cell r="C127">
            <v>5748.04</v>
          </cell>
        </row>
        <row r="128">
          <cell r="A128" t="str">
            <v>245001</v>
          </cell>
          <cell r="B128" t="str">
            <v>ENTERTAINMENT</v>
          </cell>
          <cell r="C128">
            <v>638.57000000000005</v>
          </cell>
        </row>
        <row r="129">
          <cell r="A129" t="str">
            <v>245002</v>
          </cell>
          <cell r="B129" t="str">
            <v>CUSTOMERS GUESTS-OUTSIDE BA</v>
          </cell>
          <cell r="C129">
            <v>140.72</v>
          </cell>
        </row>
        <row r="130">
          <cell r="A130" t="str">
            <v>255006</v>
          </cell>
          <cell r="B130" t="str">
            <v>VEHICLE FUEL -OFFICE</v>
          </cell>
          <cell r="C130">
            <v>90</v>
          </cell>
        </row>
        <row r="131">
          <cell r="A131" t="str">
            <v>255007</v>
          </cell>
          <cell r="B131" t="str">
            <v>VEHICLE TAXES &amp; INS. EXECUT</v>
          </cell>
          <cell r="C131">
            <v>62.277000000000001</v>
          </cell>
        </row>
        <row r="132">
          <cell r="A132" t="str">
            <v>255009</v>
          </cell>
          <cell r="B132" t="str">
            <v>VEHICLE REPAIR -EXECUTIVES</v>
          </cell>
          <cell r="C132">
            <v>43.8</v>
          </cell>
        </row>
        <row r="133">
          <cell r="A133" t="str">
            <v>260001</v>
          </cell>
          <cell r="B133" t="str">
            <v>SUBSCRIPTIONS PERIODICAL /</v>
          </cell>
          <cell r="C133">
            <v>32</v>
          </cell>
        </row>
        <row r="134">
          <cell r="A134" t="str">
            <v>260002</v>
          </cell>
          <cell r="B134" t="str">
            <v>SUBSCRIPTIONS INSTITUTIONS</v>
          </cell>
          <cell r="C134">
            <v>125</v>
          </cell>
        </row>
        <row r="135">
          <cell r="A135" t="str">
            <v>270006</v>
          </cell>
          <cell r="B135" t="str">
            <v>TRAVELLING INLAND HOTEL STA</v>
          </cell>
          <cell r="C135">
            <v>874.71</v>
          </cell>
        </row>
        <row r="136">
          <cell r="A136" t="str">
            <v>270008</v>
          </cell>
          <cell r="B136" t="str">
            <v>TRAVELLING FOREIGN TA / DA</v>
          </cell>
          <cell r="C136">
            <v>347.14499999999998</v>
          </cell>
        </row>
        <row r="137">
          <cell r="A137" t="str">
            <v>270009</v>
          </cell>
          <cell r="B137" t="str">
            <v>TRAVELLING FOREIGN HOTEL ST</v>
          </cell>
          <cell r="C137">
            <v>1377.4</v>
          </cell>
        </row>
        <row r="138">
          <cell r="A138" t="str">
            <v>270010</v>
          </cell>
          <cell r="B138" t="str">
            <v>TRAVELLING FOREIGN AIR-FARE</v>
          </cell>
          <cell r="C138">
            <v>333</v>
          </cell>
        </row>
        <row r="139">
          <cell r="A139" t="str">
            <v>271001</v>
          </cell>
          <cell r="B139" t="str">
            <v>SECURITY GUARDS CHARGES</v>
          </cell>
          <cell r="C139">
            <v>8760</v>
          </cell>
        </row>
        <row r="140">
          <cell r="A140" t="str">
            <v>272001</v>
          </cell>
          <cell r="B140" t="str">
            <v>CASH TRANSPORT CHARGES</v>
          </cell>
          <cell r="C140">
            <v>815.07</v>
          </cell>
        </row>
        <row r="141">
          <cell r="A141" t="str">
            <v>275001</v>
          </cell>
          <cell r="B141" t="str">
            <v>CONVEYANCE (LOCAL)</v>
          </cell>
          <cell r="C141">
            <v>50.7</v>
          </cell>
        </row>
        <row r="142">
          <cell r="A142" t="str">
            <v>283003</v>
          </cell>
          <cell r="B142" t="str">
            <v>SEMINAR</v>
          </cell>
          <cell r="C142">
            <v>536.95500000000004</v>
          </cell>
        </row>
        <row r="143">
          <cell r="A143" t="str">
            <v>283004</v>
          </cell>
          <cell r="B143" t="str">
            <v>OTHERS</v>
          </cell>
          <cell r="C143">
            <v>133.51400000000001</v>
          </cell>
        </row>
        <row r="144">
          <cell r="A144" t="str">
            <v>285007</v>
          </cell>
          <cell r="B144" t="str">
            <v>VISA EXP -VISITORS</v>
          </cell>
          <cell r="C144">
            <v>30</v>
          </cell>
        </row>
        <row r="145">
          <cell r="A145" t="str">
            <v>285008</v>
          </cell>
          <cell r="B145" t="str">
            <v>VISA EXP -STAFF</v>
          </cell>
          <cell r="C145">
            <v>313.08100000000002</v>
          </cell>
        </row>
        <row r="146">
          <cell r="A146" t="str">
            <v>285042</v>
          </cell>
          <cell r="B146" t="str">
            <v>CHEQUE RETURN CHARGES</v>
          </cell>
          <cell r="C146">
            <v>480</v>
          </cell>
        </row>
        <row r="147">
          <cell r="A147" t="str">
            <v>285088</v>
          </cell>
          <cell r="B147" t="str">
            <v>CREDIT CARD &amp; CONSUMER LOAN</v>
          </cell>
          <cell r="C147">
            <v>8817.7119999999995</v>
          </cell>
        </row>
        <row r="148">
          <cell r="A148" t="str">
            <v>285090</v>
          </cell>
          <cell r="B148" t="str">
            <v>AFS MISC EXPENSES</v>
          </cell>
          <cell r="C148">
            <v>743.30499999999995</v>
          </cell>
        </row>
        <row r="149">
          <cell r="A149" t="str">
            <v>285091</v>
          </cell>
          <cell r="B149" t="str">
            <v>MASTER CARD MISC EXPENSES</v>
          </cell>
          <cell r="C149">
            <v>1509</v>
          </cell>
        </row>
        <row r="150">
          <cell r="A150" t="str">
            <v>285092</v>
          </cell>
          <cell r="B150" t="str">
            <v>GIFT/GIVEWAYS EXP</v>
          </cell>
          <cell r="C150">
            <v>46</v>
          </cell>
        </row>
        <row r="151">
          <cell r="A151" t="str">
            <v>285094</v>
          </cell>
          <cell r="B151" t="str">
            <v>FOREIGN BANK CHARGES</v>
          </cell>
          <cell r="C151">
            <v>60.47</v>
          </cell>
        </row>
        <row r="152">
          <cell r="A152" t="str">
            <v>288001</v>
          </cell>
          <cell r="B152" t="str">
            <v>HO SHARE OF EXPENSES</v>
          </cell>
          <cell r="C152">
            <v>13480</v>
          </cell>
        </row>
        <row r="153">
          <cell r="A153" t="str">
            <v>290011</v>
          </cell>
          <cell r="B153" t="str">
            <v>IT CHARGES PAID TO HO</v>
          </cell>
          <cell r="C153">
            <v>1507.998</v>
          </cell>
        </row>
        <row r="157">
          <cell r="A157" t="str">
            <v>301011</v>
          </cell>
          <cell r="B157" t="str">
            <v>CAPITAL AT OVERSEAS BRANCHE</v>
          </cell>
          <cell r="C157">
            <v>2300000</v>
          </cell>
        </row>
        <row r="158">
          <cell r="A158" t="str">
            <v>307001</v>
          </cell>
          <cell r="B158" t="str">
            <v>SURPLUS/DIMINUTION ON REVAL</v>
          </cell>
          <cell r="C158">
            <v>411501.201</v>
          </cell>
        </row>
        <row r="159">
          <cell r="A159" t="str">
            <v>309012</v>
          </cell>
          <cell r="B159" t="str">
            <v>UNREMITTED PROFIT OF FOREIG</v>
          </cell>
          <cell r="C159">
            <v>4470330.3289999999</v>
          </cell>
        </row>
        <row r="160">
          <cell r="A160" t="str">
            <v>321004</v>
          </cell>
          <cell r="B160" t="str">
            <v>CURRENT DEPOSITS (UNCLAIMED</v>
          </cell>
          <cell r="C160">
            <v>163700.01199999999</v>
          </cell>
        </row>
        <row r="161">
          <cell r="A161" t="str">
            <v>321052</v>
          </cell>
          <cell r="B161" t="str">
            <v>CURRENT DEPOSITS BD</v>
          </cell>
          <cell r="C161">
            <v>2613612.4909999999</v>
          </cell>
        </row>
        <row r="162">
          <cell r="A162" t="str">
            <v>322012</v>
          </cell>
          <cell r="B162" t="str">
            <v>CALL DEPOSITS BD</v>
          </cell>
          <cell r="C162">
            <v>30986.991000000002</v>
          </cell>
        </row>
        <row r="163">
          <cell r="A163" t="str">
            <v>322015</v>
          </cell>
          <cell r="B163" t="str">
            <v>CALL DEPOSITS USD</v>
          </cell>
          <cell r="C163">
            <v>615.85799999999995</v>
          </cell>
        </row>
        <row r="164">
          <cell r="A164" t="str">
            <v>322016</v>
          </cell>
          <cell r="B164" t="str">
            <v>CALL DEPOSITS POUND STLG</v>
          </cell>
          <cell r="C164">
            <v>7020.692</v>
          </cell>
        </row>
        <row r="165">
          <cell r="A165" t="str">
            <v>322018</v>
          </cell>
          <cell r="B165" t="str">
            <v>CALL DEPOSITS EURO</v>
          </cell>
          <cell r="C165">
            <v>15.346</v>
          </cell>
        </row>
        <row r="166">
          <cell r="A166" t="str">
            <v>322021</v>
          </cell>
          <cell r="B166" t="str">
            <v>AL-AMMAN DEPOSITS - BAHRAIN</v>
          </cell>
          <cell r="C166">
            <v>749399.89</v>
          </cell>
        </row>
        <row r="167">
          <cell r="A167" t="str">
            <v>325001</v>
          </cell>
          <cell r="B167" t="str">
            <v>FOREIGN CURRENCY CD US $</v>
          </cell>
          <cell r="C167">
            <v>36736.915999999997</v>
          </cell>
        </row>
        <row r="168">
          <cell r="A168" t="str">
            <v>325002</v>
          </cell>
          <cell r="B168" t="str">
            <v>FOREIGN CURRENCY CD P.STG.</v>
          </cell>
          <cell r="C168">
            <v>1982.94</v>
          </cell>
        </row>
        <row r="169">
          <cell r="A169" t="str">
            <v>341001</v>
          </cell>
          <cell r="B169" t="str">
            <v>MARGIN ON LG -</v>
          </cell>
          <cell r="C169">
            <v>26248</v>
          </cell>
        </row>
        <row r="170">
          <cell r="A170" t="str">
            <v>342001</v>
          </cell>
          <cell r="B170" t="str">
            <v>SUNDRY DEPOSITS-MARGIN ON L</v>
          </cell>
          <cell r="C170">
            <v>3526</v>
          </cell>
        </row>
        <row r="171">
          <cell r="A171" t="str">
            <v>343073</v>
          </cell>
          <cell r="B171" t="str">
            <v>SD/SC PAKISTAN SCHOOL FEE</v>
          </cell>
          <cell r="C171">
            <v>0</v>
          </cell>
        </row>
        <row r="172">
          <cell r="A172" t="str">
            <v>343089</v>
          </cell>
          <cell r="B172" t="str">
            <v>CASH RECEIVED FOR TEZRAFTAR</v>
          </cell>
          <cell r="C172">
            <v>0</v>
          </cell>
        </row>
        <row r="173">
          <cell r="A173" t="str">
            <v>344001</v>
          </cell>
          <cell r="B173" t="str">
            <v>SUD CE A/C ACCOUNTS DEPARTM</v>
          </cell>
          <cell r="C173">
            <v>56618.239999999998</v>
          </cell>
        </row>
        <row r="174">
          <cell r="A174" t="str">
            <v>344008</v>
          </cell>
          <cell r="B174" t="str">
            <v>SD.A/C SUNDRY FDR</v>
          </cell>
          <cell r="C174">
            <v>0</v>
          </cell>
        </row>
        <row r="175">
          <cell r="A175" t="str">
            <v>344024</v>
          </cell>
          <cell r="B175" t="str">
            <v>CUSTOMER SALARY BAHRAIN</v>
          </cell>
          <cell r="C175">
            <v>0</v>
          </cell>
        </row>
        <row r="176">
          <cell r="A176" t="str">
            <v>344062</v>
          </cell>
          <cell r="B176" t="str">
            <v>S/CREDIT CARD PAYMENT THROU</v>
          </cell>
          <cell r="C176">
            <v>2504.3879999999999</v>
          </cell>
        </row>
        <row r="177">
          <cell r="A177" t="str">
            <v>344068</v>
          </cell>
          <cell r="B177" t="str">
            <v>CASH MASTER CARD</v>
          </cell>
          <cell r="C177">
            <v>1419.5</v>
          </cell>
        </row>
        <row r="178">
          <cell r="A178" t="str">
            <v>344078</v>
          </cell>
          <cell r="B178" t="str">
            <v>TT / DD/FDD HOME REMITT. CA</v>
          </cell>
          <cell r="C178">
            <v>0</v>
          </cell>
        </row>
        <row r="179">
          <cell r="A179" t="str">
            <v>344088</v>
          </cell>
          <cell r="B179" t="str">
            <v>UN-CLAIMED DEPOSITS</v>
          </cell>
          <cell r="C179">
            <v>63.381</v>
          </cell>
        </row>
        <row r="180">
          <cell r="A180" t="str">
            <v>344092</v>
          </cell>
          <cell r="B180" t="str">
            <v>UNCLAIMED PAYORDER</v>
          </cell>
          <cell r="C180">
            <v>51173.116999999998</v>
          </cell>
        </row>
        <row r="181">
          <cell r="A181" t="str">
            <v>346011</v>
          </cell>
          <cell r="B181" t="str">
            <v>KEY DEPOSIT LOCKERS - OVERS</v>
          </cell>
          <cell r="C181">
            <v>1265</v>
          </cell>
        </row>
        <row r="182">
          <cell r="A182" t="str">
            <v>349001</v>
          </cell>
          <cell r="B182" t="str">
            <v>SD-CLEARING ADJUSTMENT</v>
          </cell>
          <cell r="C182">
            <v>0</v>
          </cell>
        </row>
        <row r="183">
          <cell r="A183" t="str">
            <v>349012</v>
          </cell>
          <cell r="B183" t="str">
            <v>SE-CLEARING ADJUSTMENT-OVER</v>
          </cell>
          <cell r="C183">
            <v>0</v>
          </cell>
        </row>
        <row r="184">
          <cell r="A184" t="str">
            <v>359008</v>
          </cell>
          <cell r="B184" t="str">
            <v>EXCESS CASH</v>
          </cell>
          <cell r="C184">
            <v>58.204999999999998</v>
          </cell>
        </row>
        <row r="185">
          <cell r="A185" t="str">
            <v>359067</v>
          </cell>
          <cell r="B185" t="str">
            <v>SD G.P.F</v>
          </cell>
          <cell r="C185">
            <v>176.27099999999999</v>
          </cell>
        </row>
        <row r="186">
          <cell r="A186" t="str">
            <v>359069</v>
          </cell>
          <cell r="B186" t="str">
            <v>SD B.F (OLD OPTION)</v>
          </cell>
          <cell r="C186">
            <v>7.4539999999999997</v>
          </cell>
        </row>
        <row r="187">
          <cell r="A187" t="str">
            <v>359070</v>
          </cell>
          <cell r="B187" t="str">
            <v>SD-B.F.(NEW OPTION)</v>
          </cell>
          <cell r="C187">
            <v>9.8330000000000002</v>
          </cell>
        </row>
        <row r="188">
          <cell r="A188" t="str">
            <v>359073</v>
          </cell>
          <cell r="B188" t="str">
            <v>SD MONETARY ASSISTANCE</v>
          </cell>
          <cell r="C188">
            <v>0.80700000000000005</v>
          </cell>
        </row>
        <row r="189">
          <cell r="A189" t="str">
            <v>359083</v>
          </cell>
          <cell r="B189" t="str">
            <v>SD PARKING ACCOUNT</v>
          </cell>
          <cell r="C189">
            <v>0</v>
          </cell>
        </row>
        <row r="190">
          <cell r="A190" t="str">
            <v>359096</v>
          </cell>
          <cell r="B190" t="str">
            <v>CASH PURGED IN ATM</v>
          </cell>
          <cell r="C190">
            <v>570</v>
          </cell>
        </row>
        <row r="191">
          <cell r="A191" t="str">
            <v>362001</v>
          </cell>
          <cell r="B191" t="str">
            <v>DEMAND DEP. FROM BANKS  (J.</v>
          </cell>
          <cell r="C191">
            <v>11568.24</v>
          </cell>
        </row>
        <row r="192">
          <cell r="A192" t="str">
            <v>366012</v>
          </cell>
          <cell r="B192" t="str">
            <v>CURRENT DEPOSITS UBL OVERSE</v>
          </cell>
          <cell r="C192">
            <v>73032.324999999997</v>
          </cell>
        </row>
        <row r="193">
          <cell r="A193" t="str">
            <v>381012</v>
          </cell>
          <cell r="B193" t="str">
            <v>PLS SAVING DEP-BD OVERSEAS</v>
          </cell>
          <cell r="C193">
            <v>1366136.976</v>
          </cell>
        </row>
        <row r="194">
          <cell r="A194" t="str">
            <v>401002</v>
          </cell>
          <cell r="B194" t="str">
            <v>FIXED DEPOSIT - 2 MONTHS</v>
          </cell>
          <cell r="C194">
            <v>43929.493000000002</v>
          </cell>
        </row>
        <row r="195">
          <cell r="A195" t="str">
            <v>401021</v>
          </cell>
          <cell r="B195" t="str">
            <v>FIXED DEPOSITS BD - ONE MON</v>
          </cell>
          <cell r="C195">
            <v>6208406.517</v>
          </cell>
        </row>
        <row r="196">
          <cell r="A196" t="str">
            <v>401022</v>
          </cell>
          <cell r="B196" t="str">
            <v>FIXED DEP. BD - THREE MONTH</v>
          </cell>
          <cell r="C196">
            <v>2603592.2439999999</v>
          </cell>
        </row>
        <row r="197">
          <cell r="A197" t="str">
            <v>401023</v>
          </cell>
          <cell r="B197" t="str">
            <v>FIXED DEPOSITS BD - SIX MON</v>
          </cell>
          <cell r="C197">
            <v>2389000.6889999998</v>
          </cell>
        </row>
        <row r="198">
          <cell r="A198" t="str">
            <v>401024</v>
          </cell>
          <cell r="B198" t="str">
            <v>FIXED DEPOSITS BD - ONE YEA</v>
          </cell>
          <cell r="C198">
            <v>950590.30200000003</v>
          </cell>
        </row>
        <row r="199">
          <cell r="A199" t="str">
            <v>405001</v>
          </cell>
          <cell r="B199" t="str">
            <v>FC. FIXED DEP. US$ - 3 MONT</v>
          </cell>
          <cell r="C199">
            <v>9873517.3430000003</v>
          </cell>
        </row>
        <row r="200">
          <cell r="A200" t="str">
            <v>405002</v>
          </cell>
          <cell r="B200" t="str">
            <v>FC. FIXED DEP. US$ - 6 MONT</v>
          </cell>
          <cell r="C200">
            <v>1825327.07</v>
          </cell>
        </row>
        <row r="201">
          <cell r="A201" t="str">
            <v>405003</v>
          </cell>
          <cell r="B201" t="str">
            <v>FC. FIXED DEPOSITS US $ - O</v>
          </cell>
          <cell r="C201">
            <v>174276.26699999999</v>
          </cell>
        </row>
        <row r="202">
          <cell r="A202" t="str">
            <v>405013</v>
          </cell>
          <cell r="B202" t="str">
            <v>FC. FIXED DEP. GBP - 1 YEAR</v>
          </cell>
          <cell r="C202">
            <v>6804.0770000000002</v>
          </cell>
        </row>
        <row r="203">
          <cell r="A203" t="str">
            <v>405041</v>
          </cell>
          <cell r="B203" t="str">
            <v>FC. FIXED DEP. US$ - 1 MONT</v>
          </cell>
          <cell r="C203">
            <v>6878544.2520000003</v>
          </cell>
        </row>
        <row r="204">
          <cell r="A204" t="str">
            <v>405042</v>
          </cell>
          <cell r="B204" t="str">
            <v>FC. FIXED DEP. GBP - 1 MONT</v>
          </cell>
          <cell r="C204">
            <v>865344.53399999999</v>
          </cell>
        </row>
        <row r="205">
          <cell r="A205" t="str">
            <v>405054</v>
          </cell>
          <cell r="B205" t="str">
            <v>USD$ - TWO  MONTHS</v>
          </cell>
          <cell r="C205">
            <v>1885000</v>
          </cell>
        </row>
        <row r="206">
          <cell r="A206" t="str">
            <v>421001</v>
          </cell>
          <cell r="B206" t="str">
            <v>PAYORDER ISSUED</v>
          </cell>
          <cell r="C206">
            <v>176719.51300000001</v>
          </cell>
        </row>
        <row r="207">
          <cell r="A207" t="str">
            <v>434003</v>
          </cell>
          <cell r="B207" t="str">
            <v>PROVISION FOR INCENTIVE/AWA</v>
          </cell>
          <cell r="C207">
            <v>40855.635999999999</v>
          </cell>
        </row>
        <row r="208">
          <cell r="A208" t="str">
            <v>434018</v>
          </cell>
          <cell r="B208" t="str">
            <v>PROVISION FOR STAFF BENEFIT</v>
          </cell>
          <cell r="C208">
            <v>44072.834999999999</v>
          </cell>
        </row>
        <row r="209">
          <cell r="A209" t="str">
            <v>434019</v>
          </cell>
          <cell r="B209" t="str">
            <v>PROVISION FOR LEGAL &amp;PROF C</v>
          </cell>
          <cell r="C209">
            <v>19480.2</v>
          </cell>
        </row>
        <row r="210">
          <cell r="A210" t="str">
            <v>434020</v>
          </cell>
          <cell r="B210" t="str">
            <v>PROVISION FOR SUBSCRIPTION</v>
          </cell>
          <cell r="C210">
            <v>16920.580000000002</v>
          </cell>
        </row>
        <row r="211">
          <cell r="A211" t="str">
            <v>434021</v>
          </cell>
          <cell r="B211" t="str">
            <v>PROVISION FOR BONUS PAYABLE</v>
          </cell>
          <cell r="C211">
            <v>8064.96</v>
          </cell>
        </row>
        <row r="212">
          <cell r="A212" t="str">
            <v>434024</v>
          </cell>
          <cell r="B212" t="str">
            <v>PROVISION FOR ELECTRICITY</v>
          </cell>
          <cell r="C212">
            <v>500</v>
          </cell>
        </row>
        <row r="213">
          <cell r="A213" t="str">
            <v>434025</v>
          </cell>
          <cell r="B213" t="str">
            <v>PROVISION FOR TELEPHONE</v>
          </cell>
          <cell r="C213">
            <v>700</v>
          </cell>
        </row>
        <row r="214">
          <cell r="A214" t="str">
            <v>434098</v>
          </cell>
          <cell r="B214" t="str">
            <v>PROVISION FOR OTHER EXPENSE</v>
          </cell>
          <cell r="C214">
            <v>161476.91</v>
          </cell>
        </row>
        <row r="215">
          <cell r="A215" t="str">
            <v>461011</v>
          </cell>
          <cell r="B215" t="str">
            <v>GENERAL PROVISION FOR CONSU</v>
          </cell>
          <cell r="C215">
            <v>390395.685</v>
          </cell>
        </row>
        <row r="216">
          <cell r="A216" t="str">
            <v>467001</v>
          </cell>
          <cell r="B216" t="str">
            <v>FURNITURE &amp; FIXTURES WOODEN</v>
          </cell>
          <cell r="C216">
            <v>43899.237000000001</v>
          </cell>
        </row>
        <row r="217">
          <cell r="A217" t="str">
            <v>471002</v>
          </cell>
          <cell r="B217" t="str">
            <v>PROVISION FOR GRATUITY -</v>
          </cell>
          <cell r="C217">
            <v>5337.1549999999997</v>
          </cell>
        </row>
        <row r="218">
          <cell r="A218" t="str">
            <v>471021</v>
          </cell>
          <cell r="B218" t="str">
            <v>END SERVICE BENEFITS - OVS.</v>
          </cell>
          <cell r="C218">
            <v>8338.81</v>
          </cell>
        </row>
        <row r="219">
          <cell r="A219" t="str">
            <v>473001</v>
          </cell>
          <cell r="B219" t="str">
            <v>SPECIFIC RESERVE-NPLS</v>
          </cell>
          <cell r="C219">
            <v>1654174.463</v>
          </cell>
        </row>
        <row r="220">
          <cell r="A220" t="str">
            <v>501001</v>
          </cell>
          <cell r="B220" t="str">
            <v>ELECTRICAL &amp; OFFICE APPLIAN</v>
          </cell>
          <cell r="C220">
            <v>51546.307999999997</v>
          </cell>
        </row>
        <row r="221">
          <cell r="A221" t="str">
            <v>502001</v>
          </cell>
          <cell r="B221" t="str">
            <v>ACC. DEPRECIATION - VEHICLE</v>
          </cell>
          <cell r="C221">
            <v>13685.849</v>
          </cell>
        </row>
        <row r="222">
          <cell r="A222" t="str">
            <v>503001</v>
          </cell>
          <cell r="B222" t="str">
            <v>PC &amp; SERVER</v>
          </cell>
          <cell r="C222">
            <v>146896.31400000001</v>
          </cell>
        </row>
        <row r="223">
          <cell r="A223" t="str">
            <v>503005</v>
          </cell>
          <cell r="B223" t="str">
            <v>ACCUMULATED AMORTIZATION -</v>
          </cell>
          <cell r="C223">
            <v>53972.192999999999</v>
          </cell>
        </row>
        <row r="224">
          <cell r="A224" t="str">
            <v>504003</v>
          </cell>
          <cell r="B224" t="str">
            <v>AMORTIZATION - LEASEHOLD IM</v>
          </cell>
          <cell r="C224">
            <v>51184.28</v>
          </cell>
        </row>
        <row r="225">
          <cell r="A225" t="str">
            <v>527004</v>
          </cell>
          <cell r="B225" t="str">
            <v>INCOME RECIEVED IN ADV.-DEM</v>
          </cell>
          <cell r="C225">
            <v>6813.8620000000001</v>
          </cell>
        </row>
        <row r="226">
          <cell r="A226" t="str">
            <v>529052</v>
          </cell>
          <cell r="B226" t="str">
            <v>INTEREST PAYABLE ON SAVINGS</v>
          </cell>
          <cell r="C226">
            <v>2022.12</v>
          </cell>
        </row>
        <row r="227">
          <cell r="A227" t="str">
            <v>529053</v>
          </cell>
          <cell r="B227" t="str">
            <v>INTEREST PAYABLE ON TIME DE</v>
          </cell>
          <cell r="C227">
            <v>220963.29199999999</v>
          </cell>
        </row>
        <row r="228">
          <cell r="A228" t="str">
            <v>529056</v>
          </cell>
          <cell r="B228" t="str">
            <v>INTEREST PAYABLE ON DEPOSIT</v>
          </cell>
          <cell r="C228">
            <v>2480.5549999999998</v>
          </cell>
        </row>
        <row r="229">
          <cell r="A229" t="str">
            <v>529059</v>
          </cell>
          <cell r="B229" t="str">
            <v>UN-EARNED COMMISSION</v>
          </cell>
          <cell r="C229">
            <v>20495.951000000001</v>
          </cell>
        </row>
        <row r="230">
          <cell r="A230" t="str">
            <v>532012</v>
          </cell>
          <cell r="B230" t="str">
            <v>INT ON STUCK UP D/FUL DEBTS</v>
          </cell>
          <cell r="C230">
            <v>634487.50699999998</v>
          </cell>
        </row>
        <row r="231">
          <cell r="A231" t="str">
            <v>541002</v>
          </cell>
          <cell r="B231" t="str">
            <v>FBC BILLS FOR COLL. OUTWARD</v>
          </cell>
          <cell r="C231">
            <v>71351.998999999996</v>
          </cell>
        </row>
        <row r="232">
          <cell r="A232" t="str">
            <v>541008</v>
          </cell>
          <cell r="B232" t="str">
            <v>BILLS FOR COLLECTION-INWARD</v>
          </cell>
          <cell r="C232">
            <v>797220</v>
          </cell>
        </row>
        <row r="233">
          <cell r="A233" t="str">
            <v>542008</v>
          </cell>
          <cell r="B233" t="str">
            <v>FOREIGN DOCUMENTARY BILLS F</v>
          </cell>
          <cell r="C233">
            <v>152319</v>
          </cell>
        </row>
        <row r="234">
          <cell r="A234" t="str">
            <v>543003</v>
          </cell>
          <cell r="B234" t="str">
            <v>BANKERS LIABILITY L.G.</v>
          </cell>
          <cell r="C234">
            <v>3767963</v>
          </cell>
        </row>
        <row r="235">
          <cell r="A235" t="str">
            <v>544003</v>
          </cell>
          <cell r="B235" t="str">
            <v>BANKER LIABILITY L.C. (CASH</v>
          </cell>
          <cell r="C235">
            <v>10251608.699999999</v>
          </cell>
        </row>
        <row r="236">
          <cell r="A236" t="str">
            <v>544004</v>
          </cell>
          <cell r="B236" t="str">
            <v>BANKER LIABILITY L.C. (ICA)</v>
          </cell>
          <cell r="C236">
            <v>321437</v>
          </cell>
        </row>
        <row r="237">
          <cell r="A237" t="str">
            <v>549001</v>
          </cell>
          <cell r="B237" t="str">
            <v>BANKERS LIAB L/C ACCEPTANCE</v>
          </cell>
          <cell r="C237">
            <v>526708</v>
          </cell>
        </row>
        <row r="238">
          <cell r="A238" t="str">
            <v>555001</v>
          </cell>
          <cell r="B238" t="str">
            <v>BANKERS LIABILITY NIDF</v>
          </cell>
          <cell r="C238">
            <v>-2E-3</v>
          </cell>
        </row>
        <row r="239">
          <cell r="A239" t="str">
            <v>581001</v>
          </cell>
          <cell r="B239" t="str">
            <v>INCOME ACCOUNT</v>
          </cell>
          <cell r="C239">
            <v>924478.89099999995</v>
          </cell>
        </row>
        <row r="240">
          <cell r="A240" t="str">
            <v>602012</v>
          </cell>
          <cell r="B240" t="str">
            <v>CASH ON HAND BD (BAHRAIN ON</v>
          </cell>
          <cell r="C240">
            <v>98993.206999999995</v>
          </cell>
        </row>
        <row r="241">
          <cell r="A241" t="str">
            <v>603032</v>
          </cell>
          <cell r="B241" t="str">
            <v>CENTRAL BANK OF BAHRAIN</v>
          </cell>
          <cell r="C241">
            <v>143010.962</v>
          </cell>
        </row>
        <row r="242">
          <cell r="A242" t="str">
            <v>605013</v>
          </cell>
          <cell r="B242" t="str">
            <v>CENTRAL BANK OF BAHRAIN</v>
          </cell>
          <cell r="C242">
            <v>910000</v>
          </cell>
        </row>
        <row r="243">
          <cell r="A243" t="str">
            <v>608018</v>
          </cell>
          <cell r="B243" t="str">
            <v>BALANCE WITH FOREIGN BANKS</v>
          </cell>
          <cell r="C243">
            <v>9089.16</v>
          </cell>
        </row>
        <row r="244">
          <cell r="A244" t="str">
            <v>608019</v>
          </cell>
          <cell r="B244" t="str">
            <v>BALANCE WITH FOREIGN BANKS</v>
          </cell>
          <cell r="C244">
            <v>307.39</v>
          </cell>
        </row>
        <row r="245">
          <cell r="A245" t="str">
            <v>608029</v>
          </cell>
          <cell r="B245" t="str">
            <v>BALANCE WITH FOREIGN BANKS</v>
          </cell>
          <cell r="C245">
            <v>1209.961</v>
          </cell>
        </row>
        <row r="246">
          <cell r="A246" t="str">
            <v>608053</v>
          </cell>
          <cell r="B246" t="str">
            <v>BALANCE  WITH UNITED NATION</v>
          </cell>
          <cell r="C246">
            <v>39482.199000000001</v>
          </cell>
        </row>
        <row r="247">
          <cell r="A247" t="str">
            <v>608055</v>
          </cell>
          <cell r="B247" t="str">
            <v>BALANCE  WITH UNITED NATION</v>
          </cell>
          <cell r="C247">
            <v>2364.1889999999999</v>
          </cell>
        </row>
        <row r="248">
          <cell r="A248" t="str">
            <v>613012</v>
          </cell>
          <cell r="B248" t="str">
            <v>CASH IN ATM SAFE BD</v>
          </cell>
          <cell r="C248">
            <v>61260</v>
          </cell>
        </row>
        <row r="249">
          <cell r="A249" t="str">
            <v>613018</v>
          </cell>
          <cell r="B249" t="str">
            <v>CASH IN SAFE ATM 2</v>
          </cell>
          <cell r="C249">
            <v>14160</v>
          </cell>
        </row>
        <row r="250">
          <cell r="A250" t="str">
            <v>616001</v>
          </cell>
          <cell r="B250" t="str">
            <v>BAL WITH OVERSEAS BRCHS -US</v>
          </cell>
          <cell r="C250">
            <v>309936.55300000001</v>
          </cell>
        </row>
        <row r="251">
          <cell r="A251" t="str">
            <v>616002</v>
          </cell>
          <cell r="B251" t="str">
            <v>BALANCE WITH OVERSEAS BRANC</v>
          </cell>
          <cell r="C251">
            <v>42415.482000000004</v>
          </cell>
        </row>
        <row r="252">
          <cell r="A252" t="str">
            <v>616005</v>
          </cell>
          <cell r="B252" t="str">
            <v>BALANCE WITH OVERSEAS BRANC</v>
          </cell>
          <cell r="C252">
            <v>134.50299999999999</v>
          </cell>
        </row>
        <row r="253">
          <cell r="A253" t="str">
            <v>616014</v>
          </cell>
          <cell r="B253" t="str">
            <v>BALANCE WITH OVERSEAS BRANC</v>
          </cell>
          <cell r="C253">
            <v>43797.326000000001</v>
          </cell>
        </row>
        <row r="254">
          <cell r="A254" t="str">
            <v>617021</v>
          </cell>
          <cell r="B254" t="str">
            <v>PLACEMENT  WITH UNITED NATI</v>
          </cell>
          <cell r="C254">
            <v>879237.12899999996</v>
          </cell>
        </row>
        <row r="255">
          <cell r="A255" t="str">
            <v>618002</v>
          </cell>
          <cell r="B255" t="str">
            <v>PLACEMENT WITH OVERSEAS BRA</v>
          </cell>
          <cell r="C255">
            <v>6974500.1960000005</v>
          </cell>
        </row>
        <row r="256">
          <cell r="A256" t="str">
            <v>618003</v>
          </cell>
          <cell r="B256" t="str">
            <v>PLACEMENT WITH OVERSEAS BRA</v>
          </cell>
          <cell r="C256">
            <v>8.0000000000000002E-3</v>
          </cell>
        </row>
        <row r="257">
          <cell r="A257" t="str">
            <v>621001</v>
          </cell>
          <cell r="B257" t="str">
            <v>CALL LOAN/ADV. TO BANKERS</v>
          </cell>
          <cell r="C257">
            <v>1000000</v>
          </cell>
        </row>
        <row r="258">
          <cell r="A258" t="str">
            <v>651008</v>
          </cell>
          <cell r="B258" t="str">
            <v>GOP ISLAMIC BOUND (SUKUK)</v>
          </cell>
          <cell r="C258">
            <v>2681035.5</v>
          </cell>
        </row>
        <row r="259">
          <cell r="A259" t="str">
            <v>651016</v>
          </cell>
          <cell r="B259" t="str">
            <v>GOV.OF INDONESIA USD BONDS</v>
          </cell>
          <cell r="C259">
            <v>1508708.76</v>
          </cell>
        </row>
        <row r="260">
          <cell r="A260" t="str">
            <v>661011</v>
          </cell>
          <cell r="B260" t="str">
            <v>TREASURY BILLS - OVERSEAS B</v>
          </cell>
          <cell r="C260">
            <v>296346</v>
          </cell>
        </row>
        <row r="261">
          <cell r="A261" t="str">
            <v>664012</v>
          </cell>
          <cell r="B261" t="str">
            <v>SHARES AT BAHRAIN UNQUOTED</v>
          </cell>
          <cell r="C261">
            <v>8000</v>
          </cell>
        </row>
        <row r="262">
          <cell r="A262" t="str">
            <v>677001</v>
          </cell>
          <cell r="B262" t="str">
            <v>OTHER BONDS-TABREED 06 FINA</v>
          </cell>
          <cell r="C262">
            <v>1059431.1000000001</v>
          </cell>
        </row>
        <row r="263">
          <cell r="A263" t="str">
            <v>682001</v>
          </cell>
          <cell r="B263" t="str">
            <v>PERSONAL LOAN</v>
          </cell>
          <cell r="C263">
            <v>3985.7060000000001</v>
          </cell>
        </row>
        <row r="264">
          <cell r="A264" t="str">
            <v>685031</v>
          </cell>
          <cell r="B264" t="str">
            <v>GENERAL LOAN</v>
          </cell>
          <cell r="C264">
            <v>5803273.9029999999</v>
          </cell>
        </row>
        <row r="265">
          <cell r="A265" t="str">
            <v>685034</v>
          </cell>
          <cell r="B265" t="str">
            <v>CONSUMER LOAN</v>
          </cell>
          <cell r="C265">
            <v>110217.505</v>
          </cell>
        </row>
        <row r="266">
          <cell r="A266" t="str">
            <v>685037</v>
          </cell>
          <cell r="B266" t="str">
            <v>CORPORATE LOAN USD</v>
          </cell>
          <cell r="C266">
            <v>189674.554</v>
          </cell>
        </row>
        <row r="267">
          <cell r="A267" t="str">
            <v>685044</v>
          </cell>
          <cell r="B267" t="str">
            <v>LOAN - SYNDICATE - US $</v>
          </cell>
          <cell r="C267">
            <v>7505949.0489999996</v>
          </cell>
        </row>
        <row r="268">
          <cell r="A268" t="str">
            <v>689001</v>
          </cell>
          <cell r="B268" t="str">
            <v>LOANS AGAINST FOREIGN BILLS</v>
          </cell>
          <cell r="C268">
            <v>42440</v>
          </cell>
        </row>
        <row r="269">
          <cell r="A269" t="str">
            <v>691001</v>
          </cell>
          <cell r="B269" t="str">
            <v>LOANS AGAINST TRUST RECEIPT</v>
          </cell>
          <cell r="C269">
            <v>2912076.9079999998</v>
          </cell>
        </row>
        <row r="270">
          <cell r="A270" t="str">
            <v>692001</v>
          </cell>
          <cell r="B270" t="str">
            <v>LOANS AGAINST PACKING CREDI</v>
          </cell>
          <cell r="C270">
            <v>6121</v>
          </cell>
        </row>
        <row r="271">
          <cell r="A271" t="str">
            <v>721001</v>
          </cell>
          <cell r="B271" t="str">
            <v>PAD OVERDUE IFDBC</v>
          </cell>
          <cell r="C271">
            <v>18.780999999999999</v>
          </cell>
        </row>
        <row r="272">
          <cell r="A272" t="str">
            <v>722002</v>
          </cell>
          <cell r="B272" t="str">
            <v>LOCAL BILLS DISCOUNTED (LBD</v>
          </cell>
          <cell r="C272">
            <v>232084</v>
          </cell>
        </row>
        <row r="273">
          <cell r="A273" t="str">
            <v>724001</v>
          </cell>
          <cell r="B273" t="str">
            <v>PAD (CASH)</v>
          </cell>
          <cell r="C273">
            <v>16136.9</v>
          </cell>
        </row>
        <row r="274">
          <cell r="A274" t="str">
            <v>726001</v>
          </cell>
          <cell r="B274" t="str">
            <v>FOREIGN BILLS PURCHASED .</v>
          </cell>
          <cell r="C274">
            <v>14000</v>
          </cell>
        </row>
        <row r="275">
          <cell r="A275" t="str">
            <v>741062</v>
          </cell>
          <cell r="B275" t="str">
            <v>GOVERNMENT OF INDONESIA USD</v>
          </cell>
          <cell r="C275">
            <v>55617.440000000002</v>
          </cell>
        </row>
        <row r="276">
          <cell r="A276" t="str">
            <v>741066</v>
          </cell>
          <cell r="B276" t="str">
            <v>INCOME ACCRUED ON TABREED 0</v>
          </cell>
          <cell r="C276">
            <v>6117.58</v>
          </cell>
        </row>
        <row r="277">
          <cell r="A277" t="str">
            <v>742003</v>
          </cell>
          <cell r="B277" t="str">
            <v>LEASE HOLD IMPROVEMENT</v>
          </cell>
          <cell r="C277">
            <v>88899.91</v>
          </cell>
        </row>
        <row r="278">
          <cell r="A278" t="str">
            <v>744007</v>
          </cell>
          <cell r="B278" t="str">
            <v>FURNITURE &amp; FIXTURE WOODEN,</v>
          </cell>
          <cell r="C278">
            <v>56099.966</v>
          </cell>
        </row>
        <row r="279">
          <cell r="A279" t="str">
            <v>744008</v>
          </cell>
          <cell r="B279" t="str">
            <v>LIABRARY BOOKS -</v>
          </cell>
          <cell r="C279">
            <v>46</v>
          </cell>
        </row>
        <row r="280">
          <cell r="A280" t="str">
            <v>744010</v>
          </cell>
          <cell r="B280" t="str">
            <v>FURNITURE &amp; FIXTURE - MISC.</v>
          </cell>
          <cell r="C280">
            <v>6069.14</v>
          </cell>
        </row>
        <row r="281">
          <cell r="A281" t="str">
            <v>744012</v>
          </cell>
          <cell r="B281" t="str">
            <v>FURNITURE &amp; FIXTURE - STEEL</v>
          </cell>
          <cell r="C281">
            <v>2188</v>
          </cell>
        </row>
        <row r="282">
          <cell r="A282" t="str">
            <v>746001</v>
          </cell>
          <cell r="B282" t="str">
            <v>STOCK OF OFFICE STATIONERY</v>
          </cell>
          <cell r="C282">
            <v>1463.624</v>
          </cell>
        </row>
        <row r="283">
          <cell r="A283" t="str">
            <v>746002</v>
          </cell>
          <cell r="B283" t="str">
            <v>STOCK OF SECURITY STATIONER</v>
          </cell>
          <cell r="C283">
            <v>200.065</v>
          </cell>
        </row>
        <row r="284">
          <cell r="A284" t="str">
            <v>751021</v>
          </cell>
          <cell r="B284" t="str">
            <v>ADVANCE DEPOSITS - OVS. BRS</v>
          </cell>
          <cell r="C284">
            <v>200</v>
          </cell>
        </row>
        <row r="285">
          <cell r="A285" t="str">
            <v>751022</v>
          </cell>
          <cell r="B285" t="str">
            <v>ADVANCE DEPOSIT - CREDIT CA</v>
          </cell>
          <cell r="C285">
            <v>38394.288</v>
          </cell>
        </row>
        <row r="286">
          <cell r="A286" t="str">
            <v>761032</v>
          </cell>
          <cell r="B286" t="str">
            <v>SUNDRY DEBTORS - OTHERS</v>
          </cell>
          <cell r="C286">
            <v>4445.92</v>
          </cell>
        </row>
        <row r="287">
          <cell r="A287" t="str">
            <v>766001</v>
          </cell>
          <cell r="B287" t="str">
            <v>SUSP. A/C-DD CANCELLED</v>
          </cell>
          <cell r="C287">
            <v>-80.483000000000004</v>
          </cell>
        </row>
        <row r="288">
          <cell r="A288" t="str">
            <v>771001</v>
          </cell>
          <cell r="B288" t="str">
            <v>SUSP.A/C- CLEARING ADJUSTME</v>
          </cell>
          <cell r="C288">
            <v>722.70899999999995</v>
          </cell>
        </row>
        <row r="289">
          <cell r="A289" t="str">
            <v>771002</v>
          </cell>
          <cell r="B289" t="str">
            <v>SUSP.A/C CLRNG.ADJ.OTHERS</v>
          </cell>
          <cell r="C289">
            <v>-5571.4719999999998</v>
          </cell>
        </row>
        <row r="290">
          <cell r="A290" t="str">
            <v>772002</v>
          </cell>
          <cell r="B290" t="str">
            <v>PREPAIRED INSURANCE</v>
          </cell>
          <cell r="C290">
            <v>17833.536</v>
          </cell>
        </row>
        <row r="291">
          <cell r="A291" t="str">
            <v>772003</v>
          </cell>
          <cell r="B291" t="str">
            <v>PRE-PAID EXPENSES - OTHERS</v>
          </cell>
          <cell r="C291">
            <v>58429.254000000001</v>
          </cell>
        </row>
        <row r="292">
          <cell r="A292" t="str">
            <v>772011</v>
          </cell>
          <cell r="B292" t="str">
            <v>INTEREST ACCRUED ON ADVANCE</v>
          </cell>
          <cell r="C292">
            <v>119622.18799999999</v>
          </cell>
        </row>
        <row r="293">
          <cell r="A293" t="str">
            <v>772012</v>
          </cell>
          <cell r="B293" t="str">
            <v>INTEREST ACCRUED ON PLACEME</v>
          </cell>
          <cell r="C293">
            <v>16198.31</v>
          </cell>
        </row>
        <row r="294">
          <cell r="A294" t="str">
            <v>772017</v>
          </cell>
          <cell r="B294" t="str">
            <v>OTHER RECEIVABLES</v>
          </cell>
          <cell r="C294">
            <v>231962.965</v>
          </cell>
        </row>
        <row r="295">
          <cell r="A295" t="str">
            <v>773002</v>
          </cell>
          <cell r="B295" t="str">
            <v>OTHER ASSETS- ADV RENT PAID</v>
          </cell>
          <cell r="C295">
            <v>104091.57</v>
          </cell>
        </row>
        <row r="296">
          <cell r="A296" t="str">
            <v>774001</v>
          </cell>
          <cell r="B296" t="str">
            <v>OTHER ASSET-ADV.POSTAGE / T</v>
          </cell>
          <cell r="C296">
            <v>0</v>
          </cell>
        </row>
        <row r="297">
          <cell r="A297" t="str">
            <v>776006</v>
          </cell>
          <cell r="B297" t="str">
            <v>OTHER ASSETS A/C MARKUP REC</v>
          </cell>
          <cell r="C297">
            <v>-174.61600000000001</v>
          </cell>
        </row>
        <row r="298">
          <cell r="A298" t="str">
            <v>779001</v>
          </cell>
          <cell r="B298" t="str">
            <v>CASH IN TRANSIT</v>
          </cell>
          <cell r="C298">
            <v>0</v>
          </cell>
        </row>
        <row r="299">
          <cell r="A299" t="str">
            <v>779017</v>
          </cell>
          <cell r="B299" t="str">
            <v>O/A A/C TEZRAFTAR CASH EVEN</v>
          </cell>
          <cell r="C299">
            <v>12319.915000000001</v>
          </cell>
        </row>
        <row r="300">
          <cell r="A300" t="str">
            <v>785001</v>
          </cell>
          <cell r="B300" t="str">
            <v>OTHER ASSETS - MEND</v>
          </cell>
          <cell r="C300">
            <v>7245.51</v>
          </cell>
        </row>
        <row r="301">
          <cell r="A301" t="str">
            <v>795001</v>
          </cell>
          <cell r="B301" t="str">
            <v>PC &amp; SERVER -</v>
          </cell>
          <cell r="C301">
            <v>162415.69099999999</v>
          </cell>
        </row>
        <row r="302">
          <cell r="A302" t="str">
            <v>795002</v>
          </cell>
          <cell r="B302" t="str">
            <v>PRINTER/PERIPHERALS -</v>
          </cell>
          <cell r="C302">
            <v>4497.0200000000004</v>
          </cell>
        </row>
        <row r="303">
          <cell r="A303" t="str">
            <v>795003</v>
          </cell>
          <cell r="B303" t="str">
            <v>ELEC.EQIP. UPS/STABILIZER -</v>
          </cell>
          <cell r="C303">
            <v>52978.34</v>
          </cell>
        </row>
        <row r="304">
          <cell r="A304" t="str">
            <v>795004</v>
          </cell>
          <cell r="B304" t="str">
            <v>COMMUNICATION/NETWORKING</v>
          </cell>
          <cell r="C304">
            <v>19674.823</v>
          </cell>
        </row>
        <row r="305">
          <cell r="A305" t="str">
            <v>795005</v>
          </cell>
          <cell r="B305" t="str">
            <v>IT SOFTWARE</v>
          </cell>
          <cell r="C305">
            <v>72520.247000000003</v>
          </cell>
        </row>
        <row r="306">
          <cell r="A306" t="str">
            <v>821002</v>
          </cell>
          <cell r="B306" t="str">
            <v>FBC BILLS LODGED OUTWARD</v>
          </cell>
          <cell r="C306">
            <v>71351.998999999996</v>
          </cell>
        </row>
        <row r="307">
          <cell r="A307" t="str">
            <v>822007</v>
          </cell>
          <cell r="B307" t="str">
            <v>FOREIGN DOCUMENTARY BILLS L</v>
          </cell>
          <cell r="C307">
            <v>797220</v>
          </cell>
        </row>
        <row r="308">
          <cell r="A308" t="str">
            <v>822008</v>
          </cell>
          <cell r="B308" t="str">
            <v>FOREIGN DOCUMENTARY BILLS L</v>
          </cell>
          <cell r="C308">
            <v>152319</v>
          </cell>
        </row>
        <row r="309">
          <cell r="A309" t="str">
            <v>823003</v>
          </cell>
          <cell r="B309" t="str">
            <v>CURTOMER'S LIABILITY L.G.</v>
          </cell>
          <cell r="C309">
            <v>3767963</v>
          </cell>
        </row>
        <row r="310">
          <cell r="A310" t="str">
            <v>824003</v>
          </cell>
          <cell r="B310" t="str">
            <v>CUSTOMER LIABILITY L.C. (CA</v>
          </cell>
          <cell r="C310">
            <v>10251608.699999999</v>
          </cell>
        </row>
        <row r="311">
          <cell r="A311" t="str">
            <v>824004</v>
          </cell>
          <cell r="B311" t="str">
            <v>CUSTOMER LIABILITY L.C. (IC</v>
          </cell>
          <cell r="C311">
            <v>321437</v>
          </cell>
        </row>
        <row r="312">
          <cell r="A312" t="str">
            <v>829001</v>
          </cell>
          <cell r="B312" t="str">
            <v>CUST LIAB. L/C ACCEPTANCE</v>
          </cell>
          <cell r="C312">
            <v>526708</v>
          </cell>
        </row>
        <row r="313">
          <cell r="A313" t="str">
            <v>835001</v>
          </cell>
          <cell r="B313" t="str">
            <v>CUSTOMER LIABILITY NIDF</v>
          </cell>
          <cell r="C313">
            <v>49.140999999999998</v>
          </cell>
        </row>
        <row r="314">
          <cell r="A314" t="str">
            <v>842012</v>
          </cell>
          <cell r="B314" t="str">
            <v>MAIN OFFICE ACCOUNT - BD</v>
          </cell>
          <cell r="C314">
            <v>0</v>
          </cell>
        </row>
        <row r="315">
          <cell r="A315" t="str">
            <v>861001</v>
          </cell>
          <cell r="B315" t="str">
            <v>EXPENDITURE ACCOUNT</v>
          </cell>
          <cell r="C315">
            <v>597571.80700000003</v>
          </cell>
        </row>
        <row r="316">
          <cell r="A316" t="str">
            <v>911001</v>
          </cell>
          <cell r="B316" t="str">
            <v>AUTO CAR FINANCE</v>
          </cell>
          <cell r="C316">
            <v>30358.633999999998</v>
          </cell>
        </row>
        <row r="317">
          <cell r="A317" t="str">
            <v>913003</v>
          </cell>
          <cell r="B317" t="str">
            <v>DUE FM CARD MEM-MC CLASSIC</v>
          </cell>
          <cell r="C317">
            <v>-2417.0680000000002</v>
          </cell>
        </row>
        <row r="318">
          <cell r="A318" t="str">
            <v>913004</v>
          </cell>
          <cell r="B318" t="str">
            <v>DUE CARD MEM MC PREFERRED</v>
          </cell>
          <cell r="C318">
            <v>7451.8689999999997</v>
          </cell>
        </row>
        <row r="319">
          <cell r="A319" t="str">
            <v>915011</v>
          </cell>
          <cell r="B319" t="str">
            <v>ADVANCES CONSUMER-PIL FINAN</v>
          </cell>
          <cell r="C319">
            <v>15959732.25</v>
          </cell>
        </row>
        <row r="320">
          <cell r="A320" t="str">
            <v>921001</v>
          </cell>
          <cell r="B320" t="str">
            <v>ELECTRICAL &amp; OFFICE APPLIAN</v>
          </cell>
          <cell r="C320">
            <v>110146.291</v>
          </cell>
        </row>
        <row r="321">
          <cell r="A321" t="str">
            <v>922001</v>
          </cell>
          <cell r="B321" t="str">
            <v>VEHICLE OFFICE -</v>
          </cell>
          <cell r="C321">
            <v>27858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3)"/>
      <sheetName val="Market Rates"/>
      <sheetName val="Trading Portfolio"/>
      <sheetName val="Strat. Portfolio"/>
      <sheetName val="Trading Rea (HFT)"/>
      <sheetName val="Trading Rea (AFS)"/>
      <sheetName val="Arbitrage"/>
      <sheetName val="Short Sell"/>
      <sheetName val="Strategic Rea Gain "/>
      <sheetName val="Strategic Unquoted"/>
      <sheetName val="SBP Weekly"/>
    </sheetNames>
    <sheetDataSet>
      <sheetData sheetId="0"/>
      <sheetData sheetId="1">
        <row r="1">
          <cell r="B1" t="str">
            <v>Date:</v>
          </cell>
          <cell r="C1">
            <v>39262</v>
          </cell>
        </row>
        <row r="3">
          <cell r="B3" t="str">
            <v>Total Turnover</v>
          </cell>
          <cell r="D3">
            <v>447722144</v>
          </cell>
        </row>
        <row r="6">
          <cell r="B6" t="str">
            <v>KSE 100 INDEX</v>
          </cell>
        </row>
        <row r="7">
          <cell r="B7" t="str">
            <v>Open</v>
          </cell>
          <cell r="C7" t="str">
            <v>HIGH</v>
          </cell>
          <cell r="D7" t="str">
            <v>LOW</v>
          </cell>
          <cell r="E7" t="str">
            <v>CLOSE</v>
          </cell>
        </row>
        <row r="8">
          <cell r="B8">
            <v>13731.86</v>
          </cell>
          <cell r="C8">
            <v>13806.38</v>
          </cell>
          <cell r="D8">
            <v>13645.56</v>
          </cell>
          <cell r="E8">
            <v>13772.46</v>
          </cell>
          <cell r="F8">
            <v>40.599999999998545</v>
          </cell>
        </row>
        <row r="10">
          <cell r="B10" t="str">
            <v>CODE NO.</v>
          </cell>
          <cell r="C10" t="str">
            <v>NAME</v>
          </cell>
          <cell r="D10" t="str">
            <v>PRV CLOSE</v>
          </cell>
          <cell r="E10" t="str">
            <v>HIGH</v>
          </cell>
          <cell r="F10" t="str">
            <v>LOW</v>
          </cell>
          <cell r="G10" t="str">
            <v>CLOSE</v>
          </cell>
        </row>
        <row r="11">
          <cell r="B11" t="str">
            <v>SASM</v>
          </cell>
          <cell r="C11" t="str">
            <v>Saitex Spinning</v>
          </cell>
          <cell r="D11">
            <v>0.8</v>
          </cell>
          <cell r="E11">
            <v>0.85</v>
          </cell>
          <cell r="F11">
            <v>0.45</v>
          </cell>
          <cell r="G11">
            <v>0.85</v>
          </cell>
        </row>
        <row r="12">
          <cell r="B12" t="str">
            <v>FTSM</v>
          </cell>
          <cell r="C12" t="str">
            <v>Tri-Star 1st.</v>
          </cell>
          <cell r="D12">
            <v>0.95</v>
          </cell>
          <cell r="E12">
            <v>1.95</v>
          </cell>
          <cell r="F12">
            <v>1.5</v>
          </cell>
          <cell r="G12">
            <v>1.95</v>
          </cell>
        </row>
        <row r="13">
          <cell r="B13" t="str">
            <v>SSML</v>
          </cell>
          <cell r="C13" t="str">
            <v>Saritow Sp.</v>
          </cell>
          <cell r="D13">
            <v>2.75</v>
          </cell>
          <cell r="E13">
            <v>3.45</v>
          </cell>
          <cell r="F13">
            <v>2.5</v>
          </cell>
          <cell r="G13">
            <v>2.9</v>
          </cell>
        </row>
        <row r="14">
          <cell r="B14" t="str">
            <v>DBCIR</v>
          </cell>
          <cell r="C14" t="str">
            <v>Dadab.Cem(R)</v>
          </cell>
          <cell r="D14">
            <v>0.8</v>
          </cell>
          <cell r="E14">
            <v>0.9</v>
          </cell>
          <cell r="F14">
            <v>0.65</v>
          </cell>
          <cell r="G14">
            <v>0.65</v>
          </cell>
        </row>
        <row r="15">
          <cell r="B15" t="str">
            <v>TRPOL</v>
          </cell>
          <cell r="C15" t="str">
            <v>Tri-Star Poly</v>
          </cell>
          <cell r="D15">
            <v>2.2000000000000002</v>
          </cell>
          <cell r="E15">
            <v>3</v>
          </cell>
          <cell r="F15">
            <v>2.35</v>
          </cell>
          <cell r="G15">
            <v>3</v>
          </cell>
        </row>
        <row r="16">
          <cell r="B16" t="str">
            <v>TSMF</v>
          </cell>
          <cell r="C16" t="str">
            <v>Tri-Star Mutual</v>
          </cell>
          <cell r="D16">
            <v>2.4</v>
          </cell>
          <cell r="E16">
            <v>3</v>
          </cell>
          <cell r="F16">
            <v>2.2999999999999998</v>
          </cell>
          <cell r="G16">
            <v>3</v>
          </cell>
        </row>
        <row r="17">
          <cell r="B17" t="str">
            <v>BSML</v>
          </cell>
          <cell r="C17" t="str">
            <v>Baig Sp.</v>
          </cell>
          <cell r="D17">
            <v>2</v>
          </cell>
          <cell r="E17">
            <v>2</v>
          </cell>
          <cell r="F17">
            <v>1.5</v>
          </cell>
          <cell r="G17">
            <v>2</v>
          </cell>
        </row>
        <row r="18">
          <cell r="B18" t="str">
            <v>FRCL</v>
          </cell>
          <cell r="C18" t="str">
            <v>Frontier Ceramics</v>
          </cell>
          <cell r="D18">
            <v>4.6500000000000004</v>
          </cell>
          <cell r="E18">
            <v>5.6</v>
          </cell>
          <cell r="F18">
            <v>4.55</v>
          </cell>
          <cell r="G18">
            <v>5.4</v>
          </cell>
        </row>
        <row r="19">
          <cell r="B19" t="str">
            <v>ANLNCPS</v>
          </cell>
          <cell r="C19" t="str">
            <v>AzgN.ConP.8.95%</v>
          </cell>
          <cell r="D19">
            <v>7</v>
          </cell>
          <cell r="E19">
            <v>7.95</v>
          </cell>
          <cell r="F19">
            <v>6.55</v>
          </cell>
          <cell r="G19">
            <v>6.65</v>
          </cell>
        </row>
        <row r="20">
          <cell r="B20" t="str">
            <v>PMI</v>
          </cell>
          <cell r="C20" t="str">
            <v>Prud Mod.1st</v>
          </cell>
          <cell r="D20">
            <v>2</v>
          </cell>
          <cell r="E20">
            <v>2.15</v>
          </cell>
          <cell r="F20">
            <v>1.75</v>
          </cell>
          <cell r="G20">
            <v>1.9</v>
          </cell>
        </row>
        <row r="21">
          <cell r="B21" t="str">
            <v>PDGH</v>
          </cell>
          <cell r="C21" t="str">
            <v>P.D.G.House</v>
          </cell>
          <cell r="D21">
            <v>3.9</v>
          </cell>
          <cell r="E21">
            <v>4.6500000000000004</v>
          </cell>
          <cell r="F21">
            <v>3.9</v>
          </cell>
          <cell r="G21">
            <v>4.6500000000000004</v>
          </cell>
        </row>
        <row r="22">
          <cell r="B22" t="str">
            <v>MTIL</v>
          </cell>
          <cell r="C22" t="str">
            <v>Mian Textile</v>
          </cell>
          <cell r="D22">
            <v>3.9</v>
          </cell>
          <cell r="E22">
            <v>4.25</v>
          </cell>
          <cell r="F22">
            <v>3.5</v>
          </cell>
          <cell r="G22">
            <v>4.25</v>
          </cell>
        </row>
        <row r="23">
          <cell r="B23" t="str">
            <v>NBF</v>
          </cell>
          <cell r="C23" t="str">
            <v>NAMCO Balanced Fund</v>
          </cell>
          <cell r="D23">
            <v>9</v>
          </cell>
          <cell r="E23">
            <v>9.9499999999999993</v>
          </cell>
          <cell r="F23">
            <v>8.5</v>
          </cell>
          <cell r="G23">
            <v>9.75</v>
          </cell>
        </row>
        <row r="24">
          <cell r="B24" t="str">
            <v>COTT</v>
          </cell>
          <cell r="C24" t="str">
            <v>(Colony) Thal</v>
          </cell>
          <cell r="D24">
            <v>4.4000000000000004</v>
          </cell>
          <cell r="E24">
            <v>4.95</v>
          </cell>
          <cell r="F24">
            <v>4.3</v>
          </cell>
          <cell r="G24">
            <v>4.75</v>
          </cell>
        </row>
        <row r="25">
          <cell r="B25" t="str">
            <v>PRIC</v>
          </cell>
          <cell r="C25" t="str">
            <v>Progressive Ins.</v>
          </cell>
          <cell r="D25">
            <v>6.1</v>
          </cell>
          <cell r="E25">
            <v>6.7</v>
          </cell>
          <cell r="F25">
            <v>5.8</v>
          </cell>
          <cell r="G25">
            <v>6.5</v>
          </cell>
        </row>
        <row r="26">
          <cell r="B26" t="str">
            <v>PICL</v>
          </cell>
          <cell r="C26" t="str">
            <v>Pak.Com.Leas</v>
          </cell>
          <cell r="D26">
            <v>2.4</v>
          </cell>
          <cell r="E26">
            <v>2.4500000000000002</v>
          </cell>
          <cell r="F26">
            <v>2.1</v>
          </cell>
          <cell r="G26">
            <v>2.1</v>
          </cell>
        </row>
        <row r="27">
          <cell r="B27" t="str">
            <v>NICL</v>
          </cell>
          <cell r="C27" t="str">
            <v>Nimir Ind.Chem.</v>
          </cell>
          <cell r="D27">
            <v>4.2</v>
          </cell>
          <cell r="E27">
            <v>4.6500000000000004</v>
          </cell>
          <cell r="F27">
            <v>4.05</v>
          </cell>
          <cell r="G27">
            <v>4.5</v>
          </cell>
        </row>
        <row r="28">
          <cell r="B28" t="str">
            <v>ASHT</v>
          </cell>
          <cell r="C28" t="str">
            <v>Ashfaq Textile</v>
          </cell>
          <cell r="D28">
            <v>6.4</v>
          </cell>
          <cell r="E28">
            <v>7.4</v>
          </cell>
          <cell r="F28">
            <v>6.5</v>
          </cell>
          <cell r="G28">
            <v>7.4</v>
          </cell>
        </row>
        <row r="29">
          <cell r="B29" t="str">
            <v>FIM</v>
          </cell>
          <cell r="C29" t="str">
            <v>First Invest Mod</v>
          </cell>
          <cell r="D29">
            <v>4.25</v>
          </cell>
          <cell r="E29">
            <v>5.25</v>
          </cell>
          <cell r="F29">
            <v>4.7</v>
          </cell>
          <cell r="G29">
            <v>5.25</v>
          </cell>
        </row>
        <row r="30">
          <cell r="B30" t="str">
            <v>GENP</v>
          </cell>
          <cell r="C30" t="str">
            <v>Genertech</v>
          </cell>
          <cell r="D30">
            <v>3.5</v>
          </cell>
          <cell r="E30">
            <v>3.5</v>
          </cell>
          <cell r="F30">
            <v>3.05</v>
          </cell>
          <cell r="G30">
            <v>3.05</v>
          </cell>
        </row>
        <row r="31">
          <cell r="B31" t="str">
            <v>DSML</v>
          </cell>
          <cell r="C31" t="str">
            <v>Dar-es-Salaam</v>
          </cell>
          <cell r="D31">
            <v>7.5</v>
          </cell>
          <cell r="E31">
            <v>8.3000000000000007</v>
          </cell>
          <cell r="F31">
            <v>7.35</v>
          </cell>
          <cell r="G31">
            <v>7.75</v>
          </cell>
        </row>
        <row r="32">
          <cell r="B32" t="str">
            <v>GAIL</v>
          </cell>
          <cell r="C32" t="str">
            <v>Ghani Automobile</v>
          </cell>
          <cell r="D32">
            <v>11.5</v>
          </cell>
          <cell r="E32">
            <v>12.45</v>
          </cell>
          <cell r="F32">
            <v>11</v>
          </cell>
          <cell r="G32">
            <v>12</v>
          </cell>
        </row>
        <row r="33">
          <cell r="B33" t="str">
            <v>INMF</v>
          </cell>
          <cell r="C33" t="str">
            <v>Inve Mut.Fund</v>
          </cell>
          <cell r="D33">
            <v>1.2</v>
          </cell>
          <cell r="E33">
            <v>1.3</v>
          </cell>
          <cell r="F33">
            <v>1.1499999999999999</v>
          </cell>
          <cell r="G33">
            <v>1.2</v>
          </cell>
        </row>
        <row r="34">
          <cell r="B34" t="str">
            <v>SGPL</v>
          </cell>
          <cell r="C34" t="str">
            <v>S.G.Power</v>
          </cell>
          <cell r="D34">
            <v>4.2</v>
          </cell>
          <cell r="E34">
            <v>3.8</v>
          </cell>
          <cell r="F34">
            <v>3.3</v>
          </cell>
          <cell r="G34">
            <v>3.8</v>
          </cell>
        </row>
        <row r="35">
          <cell r="B35" t="str">
            <v>TSBL</v>
          </cell>
          <cell r="C35" t="str">
            <v>Trust Brokerage</v>
          </cell>
          <cell r="D35">
            <v>8.5</v>
          </cell>
          <cell r="E35">
            <v>9.5</v>
          </cell>
          <cell r="F35">
            <v>8.5</v>
          </cell>
          <cell r="G35">
            <v>9.4499999999999993</v>
          </cell>
        </row>
        <row r="36">
          <cell r="B36" t="str">
            <v>DWAE</v>
          </cell>
          <cell r="C36" t="str">
            <v>Dewan Auto Engg</v>
          </cell>
          <cell r="D36">
            <v>7</v>
          </cell>
          <cell r="E36">
            <v>6.8</v>
          </cell>
          <cell r="F36">
            <v>6</v>
          </cell>
          <cell r="G36">
            <v>6.2</v>
          </cell>
        </row>
        <row r="37">
          <cell r="B37" t="str">
            <v>JKSM</v>
          </cell>
          <cell r="C37" t="str">
            <v>J.K.Spinning</v>
          </cell>
          <cell r="D37">
            <v>12.9</v>
          </cell>
          <cell r="E37">
            <v>13.45</v>
          </cell>
          <cell r="F37">
            <v>12</v>
          </cell>
          <cell r="G37">
            <v>13.35</v>
          </cell>
        </row>
        <row r="38">
          <cell r="B38" t="str">
            <v>MUKT</v>
          </cell>
          <cell r="C38" t="str">
            <v>Mukhtar Textile</v>
          </cell>
          <cell r="D38">
            <v>3.15</v>
          </cell>
          <cell r="E38">
            <v>3.25</v>
          </cell>
          <cell r="F38">
            <v>2.9</v>
          </cell>
          <cell r="G38">
            <v>2.9</v>
          </cell>
        </row>
        <row r="39">
          <cell r="B39" t="str">
            <v>FUDLM</v>
          </cell>
          <cell r="C39" t="str">
            <v>U.D.L.Mod.</v>
          </cell>
          <cell r="D39">
            <v>5.45</v>
          </cell>
          <cell r="E39">
            <v>5.75</v>
          </cell>
          <cell r="F39">
            <v>5.15</v>
          </cell>
          <cell r="G39">
            <v>5.6</v>
          </cell>
        </row>
        <row r="40">
          <cell r="B40" t="str">
            <v>PIAA-JUN</v>
          </cell>
          <cell r="C40" t="str">
            <v>PIAA-JUN</v>
          </cell>
          <cell r="D40">
            <v>7.4</v>
          </cell>
          <cell r="E40">
            <v>8.4</v>
          </cell>
          <cell r="F40">
            <v>7.6</v>
          </cell>
          <cell r="G40">
            <v>8.4</v>
          </cell>
        </row>
        <row r="41">
          <cell r="B41" t="str">
            <v>GAEL</v>
          </cell>
          <cell r="C41" t="str">
            <v>Gauhar Engg Ltd</v>
          </cell>
          <cell r="D41">
            <v>1.85</v>
          </cell>
          <cell r="E41">
            <v>2</v>
          </cell>
          <cell r="F41">
            <v>1.8</v>
          </cell>
          <cell r="G41">
            <v>1.8</v>
          </cell>
        </row>
        <row r="42">
          <cell r="B42" t="str">
            <v>PKGI</v>
          </cell>
          <cell r="C42" t="str">
            <v>Pak Gen.Ins</v>
          </cell>
          <cell r="D42">
            <v>10.45</v>
          </cell>
          <cell r="E42">
            <v>10.55</v>
          </cell>
          <cell r="F42">
            <v>9.4499999999999993</v>
          </cell>
          <cell r="G42">
            <v>9.4499999999999993</v>
          </cell>
        </row>
        <row r="43">
          <cell r="B43" t="str">
            <v>PIAA</v>
          </cell>
          <cell r="C43" t="str">
            <v>P.I.A.C.(A)</v>
          </cell>
          <cell r="D43">
            <v>7.35</v>
          </cell>
          <cell r="E43">
            <v>8.35</v>
          </cell>
          <cell r="F43">
            <v>7.6</v>
          </cell>
          <cell r="G43">
            <v>8.35</v>
          </cell>
        </row>
        <row r="44">
          <cell r="B44" t="str">
            <v>CFL</v>
          </cell>
          <cell r="C44" t="str">
            <v>Crescent Fibres Ltd.</v>
          </cell>
          <cell r="D44">
            <v>15.35</v>
          </cell>
          <cell r="E44">
            <v>16.350000000000001</v>
          </cell>
          <cell r="F44">
            <v>14.8</v>
          </cell>
          <cell r="G44">
            <v>15.55</v>
          </cell>
        </row>
        <row r="45">
          <cell r="B45" t="str">
            <v>SRTL</v>
          </cell>
          <cell r="C45" t="str">
            <v>Sahrish Tex.</v>
          </cell>
          <cell r="D45">
            <v>1.5</v>
          </cell>
          <cell r="E45">
            <v>1.1499999999999999</v>
          </cell>
          <cell r="F45">
            <v>1</v>
          </cell>
          <cell r="G45">
            <v>1.1499999999999999</v>
          </cell>
        </row>
        <row r="46">
          <cell r="B46" t="str">
            <v>POAF</v>
          </cell>
          <cell r="C46" t="str">
            <v>Pak Oman Advantage</v>
          </cell>
          <cell r="D46">
            <v>9.5</v>
          </cell>
          <cell r="E46">
            <v>10.45</v>
          </cell>
          <cell r="F46">
            <v>9.5</v>
          </cell>
          <cell r="G46">
            <v>10.45</v>
          </cell>
        </row>
        <row r="47">
          <cell r="B47" t="str">
            <v>FFLM</v>
          </cell>
          <cell r="C47" t="str">
            <v>1st.Fid.Leasing</v>
          </cell>
          <cell r="D47">
            <v>7.05</v>
          </cell>
          <cell r="E47">
            <v>7.45</v>
          </cell>
          <cell r="F47">
            <v>6.75</v>
          </cell>
          <cell r="G47">
            <v>7.45</v>
          </cell>
        </row>
        <row r="48">
          <cell r="B48" t="str">
            <v>FEM</v>
          </cell>
          <cell r="C48" t="str">
            <v>Equity Mod.</v>
          </cell>
          <cell r="D48">
            <v>4.55</v>
          </cell>
          <cell r="E48">
            <v>5</v>
          </cell>
          <cell r="F48">
            <v>4.55</v>
          </cell>
          <cell r="G48">
            <v>4.8</v>
          </cell>
        </row>
        <row r="49">
          <cell r="B49" t="str">
            <v>DSIL</v>
          </cell>
          <cell r="C49" t="str">
            <v>D.S.Ind.Ltd.</v>
          </cell>
          <cell r="D49">
            <v>36.9</v>
          </cell>
          <cell r="E49">
            <v>38.700000000000003</v>
          </cell>
          <cell r="F49">
            <v>35.1</v>
          </cell>
          <cell r="G49">
            <v>38.700000000000003</v>
          </cell>
        </row>
        <row r="50">
          <cell r="B50" t="str">
            <v>IHFL</v>
          </cell>
          <cell r="C50" t="str">
            <v>Int.Housing Fin.</v>
          </cell>
          <cell r="D50">
            <v>20.9</v>
          </cell>
          <cell r="E50">
            <v>21.9</v>
          </cell>
          <cell r="F50">
            <v>19.899999999999999</v>
          </cell>
          <cell r="G50">
            <v>21.9</v>
          </cell>
        </row>
        <row r="51">
          <cell r="B51" t="str">
            <v>PIAA-JUL</v>
          </cell>
          <cell r="C51" t="str">
            <v>PIAA-JUL</v>
          </cell>
          <cell r="D51">
            <v>7.5</v>
          </cell>
          <cell r="E51">
            <v>8.5</v>
          </cell>
          <cell r="F51">
            <v>7.8</v>
          </cell>
          <cell r="G51">
            <v>8.5</v>
          </cell>
        </row>
        <row r="52">
          <cell r="B52" t="str">
            <v>PASL</v>
          </cell>
          <cell r="C52" t="str">
            <v>Pervez Ahmed Sec.</v>
          </cell>
          <cell r="D52">
            <v>21.65</v>
          </cell>
          <cell r="E52">
            <v>22.7</v>
          </cell>
          <cell r="F52">
            <v>20.7</v>
          </cell>
          <cell r="G52">
            <v>22.7</v>
          </cell>
        </row>
        <row r="53">
          <cell r="B53" t="str">
            <v>AZLM</v>
          </cell>
          <cell r="C53" t="str">
            <v>AL-Zamin Mod.</v>
          </cell>
          <cell r="D53">
            <v>9.25</v>
          </cell>
          <cell r="E53">
            <v>9.9</v>
          </cell>
          <cell r="F53">
            <v>9.0500000000000007</v>
          </cell>
          <cell r="G53">
            <v>9.0500000000000007</v>
          </cell>
        </row>
        <row r="54">
          <cell r="B54" t="str">
            <v>FECM</v>
          </cell>
          <cell r="C54" t="str">
            <v>Elite Cap.Mod</v>
          </cell>
          <cell r="D54">
            <v>4.4000000000000004</v>
          </cell>
          <cell r="E54">
            <v>4.4000000000000004</v>
          </cell>
          <cell r="F54">
            <v>4</v>
          </cell>
          <cell r="G54">
            <v>4.3</v>
          </cell>
        </row>
        <row r="55">
          <cell r="B55" t="str">
            <v>QUICE</v>
          </cell>
          <cell r="C55" t="str">
            <v>Quice Food</v>
          </cell>
          <cell r="D55">
            <v>4.4000000000000004</v>
          </cell>
          <cell r="E55">
            <v>4.5999999999999996</v>
          </cell>
          <cell r="F55">
            <v>4.2</v>
          </cell>
          <cell r="G55">
            <v>4.5999999999999996</v>
          </cell>
        </row>
        <row r="56">
          <cell r="B56" t="str">
            <v>PSEL</v>
          </cell>
          <cell r="C56" t="str">
            <v>Pak.Services</v>
          </cell>
          <cell r="D56">
            <v>444</v>
          </cell>
          <cell r="E56">
            <v>466</v>
          </cell>
          <cell r="F56">
            <v>426</v>
          </cell>
          <cell r="G56">
            <v>466</v>
          </cell>
        </row>
        <row r="57">
          <cell r="B57" t="str">
            <v>SEL</v>
          </cell>
          <cell r="C57" t="str">
            <v>Sitara Energy</v>
          </cell>
          <cell r="D57">
            <v>28.35</v>
          </cell>
          <cell r="E57">
            <v>29.75</v>
          </cell>
          <cell r="F57">
            <v>27.2</v>
          </cell>
          <cell r="G57">
            <v>27.2</v>
          </cell>
        </row>
        <row r="58">
          <cell r="B58" t="str">
            <v>MODAM</v>
          </cell>
          <cell r="C58" t="str">
            <v>Mod.Al-Mali</v>
          </cell>
          <cell r="D58">
            <v>8.9499999999999993</v>
          </cell>
          <cell r="E58">
            <v>9.35</v>
          </cell>
          <cell r="F58">
            <v>8.5500000000000007</v>
          </cell>
          <cell r="G58">
            <v>9</v>
          </cell>
        </row>
        <row r="59">
          <cell r="B59" t="str">
            <v>IIBL</v>
          </cell>
          <cell r="C59" t="str">
            <v>Islamic Bank</v>
          </cell>
          <cell r="D59">
            <v>5.0999999999999996</v>
          </cell>
          <cell r="E59">
            <v>5.45</v>
          </cell>
          <cell r="F59">
            <v>5</v>
          </cell>
          <cell r="G59">
            <v>5.25</v>
          </cell>
        </row>
        <row r="60">
          <cell r="B60" t="str">
            <v>JOVC</v>
          </cell>
          <cell r="C60" t="str">
            <v>J.O.V.&amp; CO.</v>
          </cell>
          <cell r="D60">
            <v>224.05</v>
          </cell>
          <cell r="E60">
            <v>235.25</v>
          </cell>
          <cell r="F60">
            <v>216.05</v>
          </cell>
          <cell r="G60">
            <v>233.5</v>
          </cell>
        </row>
        <row r="61">
          <cell r="B61" t="str">
            <v>SZTM</v>
          </cell>
          <cell r="C61" t="str">
            <v>Shahzad Tex</v>
          </cell>
          <cell r="D61">
            <v>12</v>
          </cell>
          <cell r="E61">
            <v>13</v>
          </cell>
          <cell r="F61">
            <v>12</v>
          </cell>
          <cell r="G61">
            <v>13</v>
          </cell>
        </row>
        <row r="62">
          <cell r="B62" t="str">
            <v>UNTM</v>
          </cell>
          <cell r="C62" t="str">
            <v>Unity Mod.</v>
          </cell>
          <cell r="D62">
            <v>0.6</v>
          </cell>
          <cell r="E62">
            <v>0.6</v>
          </cell>
          <cell r="F62">
            <v>0.55000000000000004</v>
          </cell>
          <cell r="G62">
            <v>0.6</v>
          </cell>
        </row>
        <row r="63">
          <cell r="B63" t="str">
            <v>DFSM</v>
          </cell>
          <cell r="C63" t="str">
            <v>Dewan Farooque Sp.</v>
          </cell>
          <cell r="D63">
            <v>9.0500000000000007</v>
          </cell>
          <cell r="E63">
            <v>9</v>
          </cell>
          <cell r="F63">
            <v>8.25</v>
          </cell>
          <cell r="G63">
            <v>8.9499999999999993</v>
          </cell>
        </row>
        <row r="64">
          <cell r="B64" t="str">
            <v>MACFL</v>
          </cell>
          <cell r="C64" t="str">
            <v>MACPAC Films</v>
          </cell>
          <cell r="D64">
            <v>16.350000000000001</v>
          </cell>
          <cell r="E64">
            <v>17.350000000000001</v>
          </cell>
          <cell r="F64">
            <v>16</v>
          </cell>
          <cell r="G64">
            <v>16.899999999999999</v>
          </cell>
        </row>
        <row r="65">
          <cell r="B65" t="str">
            <v>CSMD</v>
          </cell>
          <cell r="C65" t="str">
            <v>Crescent Sugar</v>
          </cell>
          <cell r="D65">
            <v>10.9</v>
          </cell>
          <cell r="E65">
            <v>11.9</v>
          </cell>
          <cell r="F65">
            <v>11</v>
          </cell>
          <cell r="G65">
            <v>11.9</v>
          </cell>
        </row>
        <row r="66">
          <cell r="B66" t="str">
            <v>ANL</v>
          </cell>
          <cell r="C66" t="str">
            <v>Azgard NineXD</v>
          </cell>
          <cell r="D66">
            <v>50.3</v>
          </cell>
          <cell r="E66">
            <v>52.8</v>
          </cell>
          <cell r="F66">
            <v>48.65</v>
          </cell>
          <cell r="G66">
            <v>52.8</v>
          </cell>
        </row>
        <row r="67">
          <cell r="B67" t="str">
            <v>SNL</v>
          </cell>
          <cell r="C67" t="str">
            <v>Southern Network</v>
          </cell>
          <cell r="D67">
            <v>9.1</v>
          </cell>
          <cell r="E67">
            <v>9.3000000000000007</v>
          </cell>
          <cell r="F67">
            <v>8.5500000000000007</v>
          </cell>
          <cell r="G67">
            <v>8.85</v>
          </cell>
        </row>
        <row r="68">
          <cell r="B68" t="str">
            <v>SKRS</v>
          </cell>
          <cell r="C68" t="str">
            <v>Sakrand Sugar</v>
          </cell>
          <cell r="D68">
            <v>2.5499999999999998</v>
          </cell>
          <cell r="E68">
            <v>2.7</v>
          </cell>
          <cell r="F68">
            <v>2.5</v>
          </cell>
          <cell r="G68">
            <v>2.5</v>
          </cell>
        </row>
        <row r="69">
          <cell r="B69" t="str">
            <v>FMHM</v>
          </cell>
          <cell r="C69" t="str">
            <v>Mehran Mod.</v>
          </cell>
          <cell r="D69">
            <v>3.2</v>
          </cell>
          <cell r="E69">
            <v>3.15</v>
          </cell>
          <cell r="F69">
            <v>2.9</v>
          </cell>
          <cell r="G69">
            <v>2.9</v>
          </cell>
        </row>
        <row r="70">
          <cell r="B70" t="str">
            <v>NLRL</v>
          </cell>
          <cell r="C70" t="str">
            <v>Natover Lease</v>
          </cell>
          <cell r="D70">
            <v>9</v>
          </cell>
          <cell r="E70">
            <v>9.6999999999999993</v>
          </cell>
          <cell r="F70">
            <v>9</v>
          </cell>
          <cell r="G70">
            <v>9.6999999999999993</v>
          </cell>
        </row>
        <row r="71">
          <cell r="B71" t="str">
            <v>HIRAT</v>
          </cell>
          <cell r="C71" t="str">
            <v>Hira Textile Mills</v>
          </cell>
          <cell r="D71">
            <v>9.75</v>
          </cell>
          <cell r="E71">
            <v>10</v>
          </cell>
          <cell r="F71">
            <v>9.25</v>
          </cell>
          <cell r="G71">
            <v>10</v>
          </cell>
        </row>
        <row r="72">
          <cell r="B72" t="str">
            <v>KESC</v>
          </cell>
          <cell r="C72" t="str">
            <v>K.E.S.C.</v>
          </cell>
          <cell r="D72">
            <v>6.5</v>
          </cell>
          <cell r="E72">
            <v>6.95</v>
          </cell>
          <cell r="F72">
            <v>6.45</v>
          </cell>
          <cell r="G72">
            <v>6.75</v>
          </cell>
        </row>
        <row r="73">
          <cell r="B73" t="str">
            <v>KESC-JUL</v>
          </cell>
          <cell r="C73" t="str">
            <v>KESC-JUL</v>
          </cell>
          <cell r="D73">
            <v>6.56</v>
          </cell>
          <cell r="E73">
            <v>7</v>
          </cell>
          <cell r="F73">
            <v>6.5</v>
          </cell>
          <cell r="G73">
            <v>6.85</v>
          </cell>
        </row>
        <row r="74">
          <cell r="B74" t="str">
            <v>KOHP</v>
          </cell>
          <cell r="C74" t="str">
            <v>Kohinoor Power</v>
          </cell>
          <cell r="D74">
            <v>4.5999999999999996</v>
          </cell>
          <cell r="E74">
            <v>4.75</v>
          </cell>
          <cell r="F74">
            <v>4.4000000000000004</v>
          </cell>
          <cell r="G74">
            <v>4.5</v>
          </cell>
        </row>
        <row r="75">
          <cell r="B75" t="str">
            <v>NETSOL</v>
          </cell>
          <cell r="C75" t="str">
            <v>Netsol Technologies</v>
          </cell>
          <cell r="D75">
            <v>72</v>
          </cell>
          <cell r="E75">
            <v>75.599999999999994</v>
          </cell>
          <cell r="F75">
            <v>70.2</v>
          </cell>
          <cell r="G75">
            <v>75.599999999999994</v>
          </cell>
        </row>
        <row r="76">
          <cell r="B76" t="str">
            <v>AABS</v>
          </cell>
          <cell r="C76" t="str">
            <v>AL-Abbas Sugur</v>
          </cell>
          <cell r="D76">
            <v>63.65</v>
          </cell>
          <cell r="E76">
            <v>66.75</v>
          </cell>
          <cell r="F76">
            <v>62</v>
          </cell>
          <cell r="G76">
            <v>64</v>
          </cell>
        </row>
        <row r="77">
          <cell r="B77" t="str">
            <v>NORT</v>
          </cell>
          <cell r="C77" t="str">
            <v>Norrie Tex.</v>
          </cell>
          <cell r="D77">
            <v>2.7</v>
          </cell>
          <cell r="E77">
            <v>2.8</v>
          </cell>
          <cell r="F77">
            <v>2.6</v>
          </cell>
          <cell r="G77">
            <v>2.65</v>
          </cell>
        </row>
        <row r="78">
          <cell r="B78" t="str">
            <v>NAZC</v>
          </cell>
          <cell r="C78" t="str">
            <v>Nazir Cotton</v>
          </cell>
          <cell r="D78">
            <v>2.0499999999999998</v>
          </cell>
          <cell r="E78">
            <v>2.0499999999999998</v>
          </cell>
          <cell r="F78">
            <v>1.9</v>
          </cell>
          <cell r="G78">
            <v>2.0499999999999998</v>
          </cell>
        </row>
        <row r="79">
          <cell r="B79" t="str">
            <v>ATIL</v>
          </cell>
          <cell r="C79" t="str">
            <v>Atlas Insurance</v>
          </cell>
          <cell r="D79">
            <v>130</v>
          </cell>
          <cell r="E79">
            <v>133</v>
          </cell>
          <cell r="F79">
            <v>123.5</v>
          </cell>
          <cell r="G79">
            <v>130</v>
          </cell>
        </row>
        <row r="80">
          <cell r="B80" t="str">
            <v>MTLA</v>
          </cell>
          <cell r="C80" t="str">
            <v>Metro Life</v>
          </cell>
          <cell r="D80">
            <v>10.95</v>
          </cell>
          <cell r="E80">
            <v>10.8</v>
          </cell>
          <cell r="F80">
            <v>10</v>
          </cell>
          <cell r="G80">
            <v>10.8</v>
          </cell>
        </row>
        <row r="81">
          <cell r="B81" t="str">
            <v>FZTM</v>
          </cell>
          <cell r="C81" t="str">
            <v>Fazal Textile</v>
          </cell>
          <cell r="D81">
            <v>267</v>
          </cell>
          <cell r="E81">
            <v>278.5</v>
          </cell>
          <cell r="F81">
            <v>259</v>
          </cell>
          <cell r="G81">
            <v>278.5</v>
          </cell>
        </row>
        <row r="82">
          <cell r="B82" t="str">
            <v>SARD</v>
          </cell>
          <cell r="C82" t="str">
            <v>Sardar Chemical</v>
          </cell>
          <cell r="D82">
            <v>3.45</v>
          </cell>
          <cell r="E82">
            <v>3.5</v>
          </cell>
          <cell r="F82">
            <v>3.25</v>
          </cell>
          <cell r="G82">
            <v>3.3</v>
          </cell>
        </row>
        <row r="83">
          <cell r="B83" t="str">
            <v>DCL</v>
          </cell>
          <cell r="C83" t="str">
            <v>Dewan Cement</v>
          </cell>
          <cell r="D83">
            <v>16.649999999999999</v>
          </cell>
          <cell r="E83">
            <v>17.649999999999999</v>
          </cell>
          <cell r="F83">
            <v>16.45</v>
          </cell>
          <cell r="G83">
            <v>17.350000000000001</v>
          </cell>
        </row>
        <row r="84">
          <cell r="B84" t="str">
            <v>DSFL</v>
          </cell>
          <cell r="C84" t="str">
            <v>Dewan Salman</v>
          </cell>
          <cell r="D84">
            <v>10.6</v>
          </cell>
          <cell r="E84">
            <v>10.9</v>
          </cell>
          <cell r="F84">
            <v>10.15</v>
          </cell>
          <cell r="G84">
            <v>10.55</v>
          </cell>
        </row>
        <row r="85">
          <cell r="B85" t="str">
            <v>SHNI</v>
          </cell>
          <cell r="C85" t="str">
            <v>Shaheen Insurance</v>
          </cell>
          <cell r="D85">
            <v>82.05</v>
          </cell>
          <cell r="E85">
            <v>86</v>
          </cell>
          <cell r="F85">
            <v>80.2</v>
          </cell>
          <cell r="G85">
            <v>86</v>
          </cell>
        </row>
        <row r="86">
          <cell r="B86" t="str">
            <v>FDMF</v>
          </cell>
          <cell r="C86" t="str">
            <v>F. Daw.Mut.Fund</v>
          </cell>
          <cell r="D86">
            <v>8.5</v>
          </cell>
          <cell r="E86">
            <v>9</v>
          </cell>
          <cell r="F86">
            <v>8.4</v>
          </cell>
          <cell r="G86">
            <v>9</v>
          </cell>
        </row>
        <row r="87">
          <cell r="B87" t="str">
            <v>PICT</v>
          </cell>
          <cell r="C87" t="str">
            <v>Pak.Int.Con.Ter.</v>
          </cell>
          <cell r="D87">
            <v>80.8</v>
          </cell>
          <cell r="E87">
            <v>84.8</v>
          </cell>
          <cell r="F87">
            <v>79.099999999999994</v>
          </cell>
          <cell r="G87">
            <v>84.8</v>
          </cell>
        </row>
        <row r="88">
          <cell r="B88" t="str">
            <v>DSFL-JUN</v>
          </cell>
          <cell r="C88" t="str">
            <v>DSFL-JUN</v>
          </cell>
          <cell r="D88">
            <v>10.65</v>
          </cell>
          <cell r="E88">
            <v>10.85</v>
          </cell>
          <cell r="F88">
            <v>10.1</v>
          </cell>
          <cell r="G88">
            <v>10.45</v>
          </cell>
        </row>
        <row r="89">
          <cell r="B89" t="str">
            <v>TELE-JUL</v>
          </cell>
          <cell r="C89" t="str">
            <v>TELE-JUL</v>
          </cell>
          <cell r="D89">
            <v>12.2</v>
          </cell>
          <cell r="E89">
            <v>13.2</v>
          </cell>
          <cell r="F89">
            <v>12.35</v>
          </cell>
          <cell r="G89">
            <v>13.2</v>
          </cell>
        </row>
        <row r="90">
          <cell r="B90" t="str">
            <v>KESC-JUN</v>
          </cell>
          <cell r="C90" t="str">
            <v>KESC-JUN</v>
          </cell>
          <cell r="D90">
            <v>6.5</v>
          </cell>
          <cell r="E90">
            <v>6.85</v>
          </cell>
          <cell r="F90">
            <v>6.4</v>
          </cell>
          <cell r="G90">
            <v>6.8</v>
          </cell>
        </row>
        <row r="91">
          <cell r="B91" t="str">
            <v>MYBL</v>
          </cell>
          <cell r="C91" t="str">
            <v>Mybank Ltd</v>
          </cell>
          <cell r="D91">
            <v>29</v>
          </cell>
          <cell r="E91">
            <v>30</v>
          </cell>
          <cell r="F91">
            <v>28</v>
          </cell>
          <cell r="G91">
            <v>29.9</v>
          </cell>
        </row>
        <row r="92">
          <cell r="B92" t="str">
            <v>CSAP</v>
          </cell>
          <cell r="C92" t="str">
            <v>Crescent Steel</v>
          </cell>
          <cell r="D92">
            <v>70.45</v>
          </cell>
          <cell r="E92">
            <v>72.5</v>
          </cell>
          <cell r="F92">
            <v>67.75</v>
          </cell>
          <cell r="G92">
            <v>71</v>
          </cell>
        </row>
        <row r="93">
          <cell r="B93" t="str">
            <v>SANSM</v>
          </cell>
          <cell r="C93" t="str">
            <v>Sanghar Sugar</v>
          </cell>
          <cell r="D93">
            <v>9</v>
          </cell>
          <cell r="E93">
            <v>9</v>
          </cell>
          <cell r="F93">
            <v>8.4</v>
          </cell>
          <cell r="G93">
            <v>9</v>
          </cell>
        </row>
        <row r="94">
          <cell r="B94" t="str">
            <v>APL</v>
          </cell>
          <cell r="C94" t="str">
            <v>Attock Petroleum</v>
          </cell>
          <cell r="D94">
            <v>477.5</v>
          </cell>
          <cell r="E94">
            <v>501.35</v>
          </cell>
          <cell r="F94">
            <v>470</v>
          </cell>
          <cell r="G94">
            <v>501.35</v>
          </cell>
        </row>
        <row r="95">
          <cell r="B95" t="str">
            <v>DSFL-JUL</v>
          </cell>
          <cell r="C95" t="str">
            <v>DSFL-JUL</v>
          </cell>
          <cell r="D95">
            <v>10.7</v>
          </cell>
          <cell r="E95">
            <v>11</v>
          </cell>
          <cell r="F95">
            <v>10.3</v>
          </cell>
          <cell r="G95">
            <v>10.65</v>
          </cell>
        </row>
        <row r="96">
          <cell r="B96" t="str">
            <v>DHCL</v>
          </cell>
          <cell r="C96" t="str">
            <v>Dewan Hattar Ce</v>
          </cell>
          <cell r="D96">
            <v>12.5</v>
          </cell>
          <cell r="E96">
            <v>13.2</v>
          </cell>
          <cell r="F96">
            <v>12.4</v>
          </cell>
          <cell r="G96">
            <v>12.8</v>
          </cell>
        </row>
        <row r="97">
          <cell r="B97" t="str">
            <v>ALICO</v>
          </cell>
          <cell r="C97" t="str">
            <v>American Life</v>
          </cell>
          <cell r="D97">
            <v>46.9</v>
          </cell>
          <cell r="E97">
            <v>49.2</v>
          </cell>
          <cell r="F97">
            <v>46.2</v>
          </cell>
          <cell r="G97">
            <v>46.2</v>
          </cell>
        </row>
        <row r="98">
          <cell r="B98" t="str">
            <v>BIPL</v>
          </cell>
          <cell r="C98" t="str">
            <v>Bankislami Pak</v>
          </cell>
          <cell r="D98">
            <v>15</v>
          </cell>
          <cell r="E98">
            <v>15.25</v>
          </cell>
          <cell r="F98">
            <v>14.3</v>
          </cell>
          <cell r="G98">
            <v>14.95</v>
          </cell>
        </row>
        <row r="99">
          <cell r="B99" t="str">
            <v>TELE-JUN</v>
          </cell>
          <cell r="C99" t="str">
            <v>TELE-JUN</v>
          </cell>
          <cell r="D99">
            <v>12</v>
          </cell>
          <cell r="E99">
            <v>13</v>
          </cell>
          <cell r="F99">
            <v>12.25</v>
          </cell>
          <cell r="G99">
            <v>13</v>
          </cell>
        </row>
        <row r="100">
          <cell r="B100" t="str">
            <v>CHBL</v>
          </cell>
          <cell r="C100" t="str">
            <v>Chenab Limited</v>
          </cell>
          <cell r="D100">
            <v>15.2</v>
          </cell>
          <cell r="E100">
            <v>15.5</v>
          </cell>
          <cell r="F100">
            <v>14.55</v>
          </cell>
          <cell r="G100">
            <v>14.9</v>
          </cell>
        </row>
        <row r="101">
          <cell r="B101" t="str">
            <v>KASBB</v>
          </cell>
          <cell r="C101" t="str">
            <v>KASB Bank Ltd.</v>
          </cell>
          <cell r="D101">
            <v>22.6</v>
          </cell>
          <cell r="E101">
            <v>23</v>
          </cell>
          <cell r="F101">
            <v>21.6</v>
          </cell>
          <cell r="G101">
            <v>23</v>
          </cell>
        </row>
        <row r="102">
          <cell r="B102" t="str">
            <v>CTTL</v>
          </cell>
          <cell r="C102" t="str">
            <v>Callmate Telips</v>
          </cell>
          <cell r="D102">
            <v>48.55</v>
          </cell>
          <cell r="E102">
            <v>50.9</v>
          </cell>
          <cell r="F102">
            <v>47.9</v>
          </cell>
          <cell r="G102">
            <v>49.5</v>
          </cell>
        </row>
        <row r="103">
          <cell r="B103" t="str">
            <v>KOHC</v>
          </cell>
          <cell r="C103" t="str">
            <v>Kohat Cement</v>
          </cell>
          <cell r="D103">
            <v>54.4</v>
          </cell>
          <cell r="E103">
            <v>56.8</v>
          </cell>
          <cell r="F103">
            <v>53.5</v>
          </cell>
          <cell r="G103">
            <v>54.5</v>
          </cell>
        </row>
        <row r="104">
          <cell r="B104" t="str">
            <v>CRTM</v>
          </cell>
          <cell r="C104" t="str">
            <v>Crescent Textile</v>
          </cell>
          <cell r="D104">
            <v>66</v>
          </cell>
          <cell r="E104">
            <v>69</v>
          </cell>
          <cell r="F104">
            <v>65</v>
          </cell>
          <cell r="G104">
            <v>69</v>
          </cell>
        </row>
        <row r="105">
          <cell r="B105" t="str">
            <v>MEBL</v>
          </cell>
          <cell r="C105" t="str">
            <v>Meezan Bank</v>
          </cell>
          <cell r="D105">
            <v>31.55</v>
          </cell>
          <cell r="E105">
            <v>32.1</v>
          </cell>
          <cell r="F105">
            <v>30.2</v>
          </cell>
          <cell r="G105">
            <v>32</v>
          </cell>
        </row>
        <row r="106">
          <cell r="B106" t="str">
            <v>CHAS</v>
          </cell>
          <cell r="C106" t="str">
            <v>Chashma Sugar</v>
          </cell>
          <cell r="D106">
            <v>13.6</v>
          </cell>
          <cell r="E106">
            <v>14.3</v>
          </cell>
          <cell r="F106">
            <v>13.5</v>
          </cell>
          <cell r="G106">
            <v>14.3</v>
          </cell>
        </row>
        <row r="107">
          <cell r="B107" t="str">
            <v>TELE</v>
          </cell>
          <cell r="C107" t="str">
            <v>Telecard</v>
          </cell>
          <cell r="D107">
            <v>12</v>
          </cell>
          <cell r="E107">
            <v>13</v>
          </cell>
          <cell r="F107">
            <v>12.3</v>
          </cell>
          <cell r="G107">
            <v>13</v>
          </cell>
        </row>
        <row r="108">
          <cell r="B108" t="str">
            <v>BRR</v>
          </cell>
          <cell r="C108" t="str">
            <v>B.R.R.Guardian</v>
          </cell>
          <cell r="D108">
            <v>8.65</v>
          </cell>
          <cell r="E108">
            <v>9</v>
          </cell>
          <cell r="F108">
            <v>8.5</v>
          </cell>
          <cell r="G108">
            <v>8.6999999999999993</v>
          </cell>
        </row>
        <row r="109">
          <cell r="B109" t="str">
            <v>PPTA</v>
          </cell>
          <cell r="C109" t="str">
            <v>Pak.PTA Ltd.</v>
          </cell>
          <cell r="D109">
            <v>5.2</v>
          </cell>
          <cell r="E109">
            <v>5.5</v>
          </cell>
          <cell r="F109">
            <v>5.2</v>
          </cell>
          <cell r="G109">
            <v>5.5</v>
          </cell>
        </row>
        <row r="110">
          <cell r="B110" t="str">
            <v>CLOV</v>
          </cell>
          <cell r="C110" t="str">
            <v>Clover Pakistan</v>
          </cell>
          <cell r="D110">
            <v>135</v>
          </cell>
          <cell r="E110">
            <v>136</v>
          </cell>
          <cell r="F110">
            <v>128.25</v>
          </cell>
          <cell r="G110">
            <v>128.25</v>
          </cell>
        </row>
        <row r="111">
          <cell r="B111" t="str">
            <v>SSOM</v>
          </cell>
          <cell r="C111" t="str">
            <v>S.S.Oil</v>
          </cell>
          <cell r="D111">
            <v>12.3</v>
          </cell>
          <cell r="E111">
            <v>13.2</v>
          </cell>
          <cell r="F111">
            <v>12.5</v>
          </cell>
          <cell r="G111">
            <v>12.5</v>
          </cell>
        </row>
        <row r="112">
          <cell r="B112" t="str">
            <v>IBFL</v>
          </cell>
          <cell r="C112" t="str">
            <v>Ibrahim Fibres</v>
          </cell>
          <cell r="D112">
            <v>58</v>
          </cell>
          <cell r="E112">
            <v>60</v>
          </cell>
          <cell r="F112">
            <v>56.7</v>
          </cell>
          <cell r="G112">
            <v>57</v>
          </cell>
        </row>
        <row r="113">
          <cell r="B113" t="str">
            <v>SEARL</v>
          </cell>
          <cell r="C113" t="str">
            <v>Searle Pak</v>
          </cell>
          <cell r="D113">
            <v>39.299999999999997</v>
          </cell>
          <cell r="E113">
            <v>40</v>
          </cell>
          <cell r="F113">
            <v>37.799999999999997</v>
          </cell>
          <cell r="G113">
            <v>38.25</v>
          </cell>
        </row>
        <row r="114">
          <cell r="B114" t="str">
            <v>OLSM</v>
          </cell>
          <cell r="C114" t="str">
            <v>Olympia Sp.</v>
          </cell>
          <cell r="D114">
            <v>9</v>
          </cell>
          <cell r="E114">
            <v>10</v>
          </cell>
          <cell r="F114">
            <v>9.5</v>
          </cell>
          <cell r="G114">
            <v>10</v>
          </cell>
        </row>
        <row r="115">
          <cell r="B115" t="str">
            <v>NIBR</v>
          </cell>
          <cell r="C115" t="str">
            <v>NIB Bank(R)</v>
          </cell>
          <cell r="D115">
            <v>9.15</v>
          </cell>
          <cell r="E115">
            <v>9.5</v>
          </cell>
          <cell r="F115">
            <v>9</v>
          </cell>
          <cell r="G115">
            <v>9.15</v>
          </cell>
        </row>
        <row r="116">
          <cell r="B116" t="str">
            <v>CML</v>
          </cell>
          <cell r="C116" t="str">
            <v>Colony Mills Ltd</v>
          </cell>
          <cell r="D116">
            <v>18.3</v>
          </cell>
          <cell r="E116">
            <v>18.600000000000001</v>
          </cell>
          <cell r="F116">
            <v>17.600000000000001</v>
          </cell>
          <cell r="G116">
            <v>17.75</v>
          </cell>
        </row>
        <row r="117">
          <cell r="B117" t="str">
            <v>TSPL</v>
          </cell>
          <cell r="C117" t="str">
            <v>Tri-Star Power</v>
          </cell>
          <cell r="D117">
            <v>2.75</v>
          </cell>
          <cell r="E117">
            <v>2.8</v>
          </cell>
          <cell r="F117">
            <v>2.65</v>
          </cell>
          <cell r="G117">
            <v>2.65</v>
          </cell>
        </row>
        <row r="118">
          <cell r="B118" t="str">
            <v>ZELP</v>
          </cell>
          <cell r="C118" t="str">
            <v>Zeal Pak.</v>
          </cell>
          <cell r="D118">
            <v>5.55</v>
          </cell>
          <cell r="E118">
            <v>5.6</v>
          </cell>
          <cell r="F118">
            <v>5.3</v>
          </cell>
          <cell r="G118">
            <v>5.4</v>
          </cell>
        </row>
        <row r="119">
          <cell r="B119" t="str">
            <v>PNGRS</v>
          </cell>
          <cell r="C119" t="str">
            <v>Pangrio Sugar</v>
          </cell>
          <cell r="D119">
            <v>4.6500000000000004</v>
          </cell>
          <cell r="E119">
            <v>4.75</v>
          </cell>
          <cell r="F119">
            <v>4.5</v>
          </cell>
          <cell r="G119">
            <v>4.5</v>
          </cell>
        </row>
        <row r="120">
          <cell r="B120" t="str">
            <v>PIOC-JUN</v>
          </cell>
          <cell r="C120" t="str">
            <v>PIOC-JUN</v>
          </cell>
          <cell r="D120">
            <v>37</v>
          </cell>
          <cell r="E120">
            <v>38.75</v>
          </cell>
          <cell r="F120">
            <v>36.799999999999997</v>
          </cell>
          <cell r="G120">
            <v>36.950000000000003</v>
          </cell>
        </row>
        <row r="121">
          <cell r="B121" t="str">
            <v>KHSM</v>
          </cell>
          <cell r="C121" t="str">
            <v>Khurshid Sp.</v>
          </cell>
          <cell r="D121">
            <v>1.9</v>
          </cell>
          <cell r="E121">
            <v>2.4</v>
          </cell>
          <cell r="F121">
            <v>2.2999999999999998</v>
          </cell>
          <cell r="G121">
            <v>2.4</v>
          </cell>
        </row>
        <row r="122">
          <cell r="B122" t="str">
            <v>TRG</v>
          </cell>
          <cell r="C122" t="str">
            <v>TRG Pakistan</v>
          </cell>
          <cell r="D122">
            <v>15.4</v>
          </cell>
          <cell r="E122">
            <v>16.399999999999999</v>
          </cell>
          <cell r="F122">
            <v>15.6</v>
          </cell>
          <cell r="G122">
            <v>16.399999999999999</v>
          </cell>
        </row>
        <row r="123">
          <cell r="B123" t="str">
            <v>BOSI</v>
          </cell>
          <cell r="C123" t="str">
            <v>Bosicor Pakistan</v>
          </cell>
          <cell r="D123">
            <v>18.3</v>
          </cell>
          <cell r="E123">
            <v>18.649999999999999</v>
          </cell>
          <cell r="F123">
            <v>17.7</v>
          </cell>
          <cell r="G123">
            <v>17.75</v>
          </cell>
        </row>
        <row r="124">
          <cell r="B124" t="str">
            <v>PNSC</v>
          </cell>
          <cell r="C124" t="str">
            <v>P.N.S.C.</v>
          </cell>
          <cell r="D124">
            <v>94.4</v>
          </cell>
          <cell r="E124">
            <v>97.2</v>
          </cell>
          <cell r="F124">
            <v>92.3</v>
          </cell>
          <cell r="G124">
            <v>94</v>
          </cell>
        </row>
        <row r="125">
          <cell r="B125" t="str">
            <v>GADT</v>
          </cell>
          <cell r="C125" t="str">
            <v>Gadoon Textile</v>
          </cell>
          <cell r="D125">
            <v>81</v>
          </cell>
          <cell r="E125">
            <v>82</v>
          </cell>
          <cell r="F125">
            <v>77.8</v>
          </cell>
          <cell r="G125">
            <v>77.8</v>
          </cell>
        </row>
        <row r="126">
          <cell r="B126" t="str">
            <v>SHFA</v>
          </cell>
          <cell r="C126" t="str">
            <v>Shifa Int.Hosp</v>
          </cell>
          <cell r="D126">
            <v>24.3</v>
          </cell>
          <cell r="E126">
            <v>25.25</v>
          </cell>
          <cell r="F126">
            <v>24</v>
          </cell>
          <cell r="G126">
            <v>24.25</v>
          </cell>
        </row>
        <row r="127">
          <cell r="B127" t="str">
            <v>SSIC</v>
          </cell>
          <cell r="C127" t="str">
            <v>Silver Star Ins.</v>
          </cell>
          <cell r="D127">
            <v>24.55</v>
          </cell>
          <cell r="E127">
            <v>25.75</v>
          </cell>
          <cell r="F127">
            <v>24.5</v>
          </cell>
          <cell r="G127">
            <v>25.75</v>
          </cell>
        </row>
        <row r="128">
          <cell r="B128" t="str">
            <v>MFFL</v>
          </cell>
          <cell r="C128" t="str">
            <v>Mithchells</v>
          </cell>
          <cell r="D128">
            <v>79.25</v>
          </cell>
          <cell r="E128">
            <v>80</v>
          </cell>
          <cell r="F128">
            <v>76</v>
          </cell>
          <cell r="G128">
            <v>76</v>
          </cell>
        </row>
        <row r="129">
          <cell r="B129" t="str">
            <v>JSGCL</v>
          </cell>
          <cell r="C129" t="str">
            <v>JS Global Cap.L</v>
          </cell>
          <cell r="D129">
            <v>435</v>
          </cell>
          <cell r="E129">
            <v>438</v>
          </cell>
          <cell r="F129">
            <v>416.1</v>
          </cell>
          <cell r="G129">
            <v>438</v>
          </cell>
        </row>
        <row r="130">
          <cell r="B130" t="str">
            <v>PICIC</v>
          </cell>
          <cell r="C130" t="str">
            <v>P.I.C.I.C</v>
          </cell>
          <cell r="D130">
            <v>80.900000000000006</v>
          </cell>
          <cell r="E130">
            <v>83.35</v>
          </cell>
          <cell r="F130">
            <v>79.3</v>
          </cell>
          <cell r="G130">
            <v>82.1</v>
          </cell>
        </row>
        <row r="131">
          <cell r="B131" t="str">
            <v>AACIL</v>
          </cell>
          <cell r="C131" t="str">
            <v>Al-Abbas Cement</v>
          </cell>
          <cell r="D131">
            <v>15</v>
          </cell>
          <cell r="E131">
            <v>15.35</v>
          </cell>
          <cell r="F131">
            <v>14.6</v>
          </cell>
          <cell r="G131">
            <v>14.65</v>
          </cell>
        </row>
        <row r="132">
          <cell r="B132" t="str">
            <v>ICL</v>
          </cell>
          <cell r="C132" t="str">
            <v>Ittehad Chem.</v>
          </cell>
          <cell r="D132">
            <v>30</v>
          </cell>
          <cell r="E132">
            <v>31.5</v>
          </cell>
          <cell r="F132">
            <v>30</v>
          </cell>
          <cell r="G132">
            <v>31.5</v>
          </cell>
        </row>
        <row r="133">
          <cell r="B133" t="str">
            <v>DYNO</v>
          </cell>
          <cell r="C133" t="str">
            <v>Dynea Pakistan</v>
          </cell>
          <cell r="D133">
            <v>23</v>
          </cell>
          <cell r="E133">
            <v>23</v>
          </cell>
          <cell r="F133">
            <v>21.85</v>
          </cell>
          <cell r="G133">
            <v>22.7</v>
          </cell>
        </row>
        <row r="134">
          <cell r="B134" t="str">
            <v>MRNS</v>
          </cell>
          <cell r="C134" t="str">
            <v>Mehran Sug.</v>
          </cell>
          <cell r="D134">
            <v>18</v>
          </cell>
          <cell r="E134">
            <v>18.899999999999999</v>
          </cell>
          <cell r="F134">
            <v>18</v>
          </cell>
          <cell r="G134">
            <v>18.899999999999999</v>
          </cell>
        </row>
        <row r="135">
          <cell r="B135" t="str">
            <v>BWCL</v>
          </cell>
          <cell r="C135" t="str">
            <v>Bestway Cement</v>
          </cell>
          <cell r="D135">
            <v>81</v>
          </cell>
          <cell r="E135">
            <v>85.05</v>
          </cell>
          <cell r="F135">
            <v>81.05</v>
          </cell>
          <cell r="G135">
            <v>81.95</v>
          </cell>
        </row>
        <row r="136">
          <cell r="B136" t="str">
            <v>AMZV</v>
          </cell>
          <cell r="C136" t="str">
            <v>AMZ Ventures</v>
          </cell>
          <cell r="D136">
            <v>7.1</v>
          </cell>
          <cell r="E136">
            <v>7.15</v>
          </cell>
          <cell r="F136">
            <v>6.8</v>
          </cell>
          <cell r="G136">
            <v>6.9</v>
          </cell>
        </row>
        <row r="137">
          <cell r="B137" t="str">
            <v>IDYM</v>
          </cell>
          <cell r="C137" t="str">
            <v>Indus Dyeing</v>
          </cell>
          <cell r="D137">
            <v>70</v>
          </cell>
          <cell r="E137">
            <v>73.45</v>
          </cell>
          <cell r="F137">
            <v>70</v>
          </cell>
          <cell r="G137">
            <v>73</v>
          </cell>
        </row>
        <row r="138">
          <cell r="B138" t="str">
            <v>PICB-JUN</v>
          </cell>
          <cell r="C138" t="str">
            <v>PICB-JUN</v>
          </cell>
          <cell r="D138">
            <v>44.74</v>
          </cell>
          <cell r="E138">
            <v>44.75</v>
          </cell>
          <cell r="F138">
            <v>42.55</v>
          </cell>
          <cell r="G138">
            <v>43.45</v>
          </cell>
        </row>
        <row r="139">
          <cell r="B139" t="str">
            <v>HWQS</v>
          </cell>
          <cell r="C139" t="str">
            <v>Haseeb Waqas</v>
          </cell>
          <cell r="D139">
            <v>49.85</v>
          </cell>
          <cell r="E139">
            <v>52.3</v>
          </cell>
          <cell r="F139">
            <v>49.85</v>
          </cell>
          <cell r="G139">
            <v>52.3</v>
          </cell>
        </row>
        <row r="140">
          <cell r="B140" t="str">
            <v>ALWIN</v>
          </cell>
          <cell r="C140" t="str">
            <v>Allwin Engin.</v>
          </cell>
          <cell r="D140">
            <v>24.5</v>
          </cell>
          <cell r="E140">
            <v>25.7</v>
          </cell>
          <cell r="F140">
            <v>24.5</v>
          </cell>
          <cell r="G140">
            <v>25.7</v>
          </cell>
        </row>
        <row r="141">
          <cell r="B141" t="str">
            <v>GHNL</v>
          </cell>
          <cell r="C141" t="str">
            <v>Ghandhara Nissan</v>
          </cell>
          <cell r="D141">
            <v>40.950000000000003</v>
          </cell>
          <cell r="E141">
            <v>42.1</v>
          </cell>
          <cell r="F141">
            <v>40.1</v>
          </cell>
          <cell r="G141">
            <v>42</v>
          </cell>
        </row>
        <row r="142">
          <cell r="B142" t="str">
            <v>JSABM</v>
          </cell>
          <cell r="C142" t="str">
            <v>JS Abamco Ltd.</v>
          </cell>
          <cell r="D142">
            <v>74.900000000000006</v>
          </cell>
          <cell r="E142">
            <v>76.25</v>
          </cell>
          <cell r="F142">
            <v>72.599999999999994</v>
          </cell>
          <cell r="G142">
            <v>73.900000000000006</v>
          </cell>
        </row>
        <row r="143">
          <cell r="B143" t="str">
            <v>WTL</v>
          </cell>
          <cell r="C143" t="str">
            <v>WorldCall Telecom</v>
          </cell>
          <cell r="D143">
            <v>18.7</v>
          </cell>
          <cell r="E143">
            <v>19.100000000000001</v>
          </cell>
          <cell r="F143">
            <v>18.2</v>
          </cell>
          <cell r="G143">
            <v>18.350000000000001</v>
          </cell>
        </row>
        <row r="144">
          <cell r="B144" t="str">
            <v>GUSM</v>
          </cell>
          <cell r="C144" t="str">
            <v>Gulistan Spinning</v>
          </cell>
          <cell r="D144">
            <v>10.5</v>
          </cell>
          <cell r="E144">
            <v>11.5</v>
          </cell>
          <cell r="F144">
            <v>11</v>
          </cell>
          <cell r="G144">
            <v>11</v>
          </cell>
        </row>
        <row r="145">
          <cell r="B145" t="str">
            <v>PICIC-JUN</v>
          </cell>
          <cell r="C145" t="str">
            <v>PICIC-JUN</v>
          </cell>
          <cell r="D145">
            <v>80.510000000000005</v>
          </cell>
          <cell r="E145">
            <v>83.03</v>
          </cell>
          <cell r="F145">
            <v>79.2</v>
          </cell>
          <cell r="G145">
            <v>81.66</v>
          </cell>
        </row>
        <row r="146">
          <cell r="B146" t="str">
            <v>BSBF</v>
          </cell>
          <cell r="C146" t="str">
            <v>BSJS Balanced XD</v>
          </cell>
          <cell r="D146">
            <v>12.75</v>
          </cell>
          <cell r="E146">
            <v>13</v>
          </cell>
          <cell r="F146">
            <v>12.4</v>
          </cell>
          <cell r="G146">
            <v>12.9</v>
          </cell>
        </row>
        <row r="147">
          <cell r="B147" t="str">
            <v>SPCB</v>
          </cell>
          <cell r="C147" t="str">
            <v>Saudi Pak Bank</v>
          </cell>
          <cell r="D147">
            <v>24.7</v>
          </cell>
          <cell r="E147">
            <v>25.2</v>
          </cell>
          <cell r="F147">
            <v>24.05</v>
          </cell>
          <cell r="G147">
            <v>25.15</v>
          </cell>
        </row>
        <row r="148">
          <cell r="B148" t="str">
            <v>ATBL</v>
          </cell>
          <cell r="C148" t="str">
            <v>Atlas Bank Ltd.</v>
          </cell>
          <cell r="D148">
            <v>17.3</v>
          </cell>
          <cell r="E148">
            <v>17.5</v>
          </cell>
          <cell r="F148">
            <v>16.7</v>
          </cell>
          <cell r="G148">
            <v>17.149999999999999</v>
          </cell>
        </row>
        <row r="149">
          <cell r="B149" t="str">
            <v>SAZEW</v>
          </cell>
          <cell r="C149" t="str">
            <v>Sazgar Engineering</v>
          </cell>
          <cell r="D149">
            <v>68.25</v>
          </cell>
          <cell r="E149">
            <v>71.650000000000006</v>
          </cell>
          <cell r="F149">
            <v>68.5</v>
          </cell>
          <cell r="G149">
            <v>71.650000000000006</v>
          </cell>
        </row>
        <row r="150">
          <cell r="B150" t="str">
            <v>PICIC-JUL</v>
          </cell>
          <cell r="C150" t="str">
            <v>PICIC-JUL</v>
          </cell>
          <cell r="D150">
            <v>81.3</v>
          </cell>
          <cell r="E150">
            <v>83.95</v>
          </cell>
          <cell r="F150">
            <v>80.2</v>
          </cell>
          <cell r="G150">
            <v>82.5</v>
          </cell>
        </row>
        <row r="151">
          <cell r="B151" t="str">
            <v>RICL</v>
          </cell>
          <cell r="C151" t="str">
            <v>Reliance Insurance</v>
          </cell>
          <cell r="D151">
            <v>32.9</v>
          </cell>
          <cell r="E151">
            <v>34.5</v>
          </cell>
          <cell r="F151">
            <v>33</v>
          </cell>
          <cell r="G151">
            <v>34.5</v>
          </cell>
        </row>
        <row r="152">
          <cell r="B152" t="str">
            <v>CCBL</v>
          </cell>
          <cell r="C152" t="str">
            <v>Cres. Comm.Bank</v>
          </cell>
          <cell r="D152">
            <v>22</v>
          </cell>
          <cell r="E152">
            <v>22.5</v>
          </cell>
          <cell r="F152">
            <v>21.5</v>
          </cell>
          <cell r="G152">
            <v>22.45</v>
          </cell>
        </row>
        <row r="153">
          <cell r="B153" t="str">
            <v>SMTM</v>
          </cell>
          <cell r="C153" t="str">
            <v>Samin Tex.</v>
          </cell>
          <cell r="D153">
            <v>55.1</v>
          </cell>
          <cell r="E153">
            <v>57</v>
          </cell>
          <cell r="F153">
            <v>54.5</v>
          </cell>
          <cell r="G153">
            <v>56</v>
          </cell>
        </row>
        <row r="154">
          <cell r="B154" t="str">
            <v>ALNRS</v>
          </cell>
          <cell r="C154" t="str">
            <v>AL-Noor Suger</v>
          </cell>
          <cell r="D154">
            <v>28.95</v>
          </cell>
          <cell r="E154">
            <v>30.35</v>
          </cell>
          <cell r="F154">
            <v>29.05</v>
          </cell>
          <cell r="G154">
            <v>29.5</v>
          </cell>
        </row>
        <row r="155">
          <cell r="B155" t="str">
            <v>PAKT</v>
          </cell>
          <cell r="C155" t="str">
            <v>Pak TobaccoXD</v>
          </cell>
          <cell r="D155">
            <v>156.44999999999999</v>
          </cell>
          <cell r="E155">
            <v>164</v>
          </cell>
          <cell r="F155">
            <v>157</v>
          </cell>
          <cell r="G155">
            <v>157</v>
          </cell>
        </row>
        <row r="156">
          <cell r="B156" t="str">
            <v>SITC</v>
          </cell>
          <cell r="C156" t="str">
            <v>Sitara Chemical</v>
          </cell>
          <cell r="D156">
            <v>154.94999999999999</v>
          </cell>
          <cell r="E156">
            <v>159.25</v>
          </cell>
          <cell r="F156">
            <v>152.5</v>
          </cell>
          <cell r="G156">
            <v>159.25</v>
          </cell>
        </row>
        <row r="157">
          <cell r="B157" t="str">
            <v>TRIPF</v>
          </cell>
          <cell r="C157" t="str">
            <v>Tri-Pack Films</v>
          </cell>
          <cell r="D157">
            <v>140</v>
          </cell>
          <cell r="E157">
            <v>140</v>
          </cell>
          <cell r="F157">
            <v>134</v>
          </cell>
          <cell r="G157">
            <v>134.80000000000001</v>
          </cell>
        </row>
        <row r="158">
          <cell r="B158" t="str">
            <v>FCCL</v>
          </cell>
          <cell r="C158" t="str">
            <v>Fauji Cement</v>
          </cell>
          <cell r="D158">
            <v>20.2</v>
          </cell>
          <cell r="E158">
            <v>20.5</v>
          </cell>
          <cell r="F158">
            <v>19.649999999999999</v>
          </cell>
          <cell r="G158">
            <v>19.7</v>
          </cell>
        </row>
        <row r="159">
          <cell r="B159" t="str">
            <v>ECOP</v>
          </cell>
          <cell r="C159" t="str">
            <v>ECOPACK Ltd</v>
          </cell>
          <cell r="D159">
            <v>21.4</v>
          </cell>
          <cell r="E159">
            <v>21.6</v>
          </cell>
          <cell r="F159">
            <v>20.7</v>
          </cell>
          <cell r="G159">
            <v>21.4</v>
          </cell>
        </row>
        <row r="160">
          <cell r="B160" t="str">
            <v>BATA</v>
          </cell>
          <cell r="C160" t="str">
            <v>Bata (Pak)</v>
          </cell>
          <cell r="D160">
            <v>372</v>
          </cell>
          <cell r="E160">
            <v>390.6</v>
          </cell>
          <cell r="F160">
            <v>375</v>
          </cell>
          <cell r="G160">
            <v>390.6</v>
          </cell>
        </row>
        <row r="161">
          <cell r="B161" t="str">
            <v>ATRL</v>
          </cell>
          <cell r="C161" t="str">
            <v>Attock Refinery</v>
          </cell>
          <cell r="D161">
            <v>114.85</v>
          </cell>
          <cell r="E161">
            <v>119.8</v>
          </cell>
          <cell r="F161">
            <v>115</v>
          </cell>
          <cell r="G161">
            <v>116.55</v>
          </cell>
        </row>
        <row r="162">
          <cell r="B162" t="str">
            <v>MLCF-JUN</v>
          </cell>
          <cell r="C162" t="str">
            <v>MLCF-JUN</v>
          </cell>
          <cell r="D162">
            <v>24.95</v>
          </cell>
          <cell r="E162">
            <v>25.3</v>
          </cell>
          <cell r="F162">
            <v>24.26</v>
          </cell>
          <cell r="G162">
            <v>24.26</v>
          </cell>
        </row>
        <row r="163">
          <cell r="B163" t="str">
            <v>FDIBL</v>
          </cell>
          <cell r="C163" t="str">
            <v>Ist.Dawood Bank</v>
          </cell>
          <cell r="D163">
            <v>28.95</v>
          </cell>
          <cell r="E163">
            <v>28.95</v>
          </cell>
          <cell r="F163">
            <v>27.75</v>
          </cell>
          <cell r="G163">
            <v>28.95</v>
          </cell>
        </row>
        <row r="164">
          <cell r="B164" t="str">
            <v>ESBL</v>
          </cell>
          <cell r="C164" t="str">
            <v>Escorts Bank</v>
          </cell>
          <cell r="D164">
            <v>16.899999999999999</v>
          </cell>
          <cell r="E164">
            <v>17</v>
          </cell>
          <cell r="F164">
            <v>16.3</v>
          </cell>
          <cell r="G164">
            <v>16.399999999999999</v>
          </cell>
        </row>
        <row r="165">
          <cell r="B165" t="str">
            <v>PPFL</v>
          </cell>
          <cell r="C165" t="str">
            <v>Pak.Prem Fund</v>
          </cell>
          <cell r="D165">
            <v>14.6</v>
          </cell>
          <cell r="E165">
            <v>15.2</v>
          </cell>
          <cell r="F165">
            <v>14.6</v>
          </cell>
          <cell r="G165">
            <v>15</v>
          </cell>
        </row>
        <row r="166">
          <cell r="B166" t="str">
            <v>BOP-JUN</v>
          </cell>
          <cell r="C166" t="str">
            <v>BOP-JUN</v>
          </cell>
          <cell r="D166">
            <v>114</v>
          </cell>
          <cell r="E166">
            <v>119.2</v>
          </cell>
          <cell r="F166">
            <v>114.55</v>
          </cell>
          <cell r="G166">
            <v>116.9</v>
          </cell>
        </row>
        <row r="167">
          <cell r="B167" t="str">
            <v>DWSM</v>
          </cell>
          <cell r="C167" t="str">
            <v>Dewan Sugar</v>
          </cell>
          <cell r="D167">
            <v>11.1</v>
          </cell>
          <cell r="E167">
            <v>11.5</v>
          </cell>
          <cell r="F167">
            <v>11.05</v>
          </cell>
          <cell r="G167">
            <v>11.05</v>
          </cell>
        </row>
        <row r="168">
          <cell r="B168" t="str">
            <v>CENI</v>
          </cell>
          <cell r="C168" t="str">
            <v>Century Ins.</v>
          </cell>
          <cell r="D168">
            <v>53.5</v>
          </cell>
          <cell r="E168">
            <v>56.15</v>
          </cell>
          <cell r="F168">
            <v>54</v>
          </cell>
          <cell r="G168">
            <v>55.5</v>
          </cell>
        </row>
        <row r="169">
          <cell r="B169" t="str">
            <v>SPL-PRO</v>
          </cell>
          <cell r="C169" t="str">
            <v>Sitara Peroxide</v>
          </cell>
          <cell r="D169">
            <v>33.700000000000003</v>
          </cell>
          <cell r="E169">
            <v>35.35</v>
          </cell>
          <cell r="F169">
            <v>34</v>
          </cell>
          <cell r="G169">
            <v>35.35</v>
          </cell>
        </row>
        <row r="170">
          <cell r="B170" t="str">
            <v>AHL</v>
          </cell>
          <cell r="C170" t="str">
            <v>Arif Habib Limited</v>
          </cell>
          <cell r="D170">
            <v>205.4</v>
          </cell>
          <cell r="E170">
            <v>210.2</v>
          </cell>
          <cell r="F170">
            <v>202</v>
          </cell>
          <cell r="G170">
            <v>203.9</v>
          </cell>
        </row>
        <row r="171">
          <cell r="B171" t="str">
            <v>PPP</v>
          </cell>
          <cell r="C171" t="str">
            <v>Pak Pap.Prod</v>
          </cell>
          <cell r="D171">
            <v>100.25</v>
          </cell>
          <cell r="E171">
            <v>104</v>
          </cell>
          <cell r="F171">
            <v>100</v>
          </cell>
          <cell r="G171">
            <v>104</v>
          </cell>
        </row>
        <row r="172">
          <cell r="B172" t="str">
            <v>ENGRO-JUL</v>
          </cell>
          <cell r="C172" t="str">
            <v>ENGRO-JUL</v>
          </cell>
          <cell r="D172">
            <v>251.5</v>
          </cell>
          <cell r="E172">
            <v>259.10000000000002</v>
          </cell>
          <cell r="F172">
            <v>249.1</v>
          </cell>
          <cell r="G172">
            <v>255.9</v>
          </cell>
        </row>
        <row r="173">
          <cell r="B173" t="str">
            <v>ADMM</v>
          </cell>
          <cell r="C173" t="str">
            <v>Artistic Denim</v>
          </cell>
          <cell r="D173">
            <v>70.849999999999994</v>
          </cell>
          <cell r="E173">
            <v>71.599999999999994</v>
          </cell>
          <cell r="F173">
            <v>68.8</v>
          </cell>
          <cell r="G173">
            <v>69.5</v>
          </cell>
        </row>
        <row r="174">
          <cell r="B174" t="str">
            <v>SGML</v>
          </cell>
          <cell r="C174" t="str">
            <v>Shakarganj Sugar</v>
          </cell>
          <cell r="D174">
            <v>48.8</v>
          </cell>
          <cell r="E174">
            <v>51.15</v>
          </cell>
          <cell r="F174">
            <v>49.25</v>
          </cell>
          <cell r="G174">
            <v>51</v>
          </cell>
        </row>
        <row r="175">
          <cell r="B175" t="str">
            <v>HINOON</v>
          </cell>
          <cell r="C175" t="str">
            <v>Highnoon (Lab)</v>
          </cell>
          <cell r="D175">
            <v>88</v>
          </cell>
          <cell r="E175">
            <v>88</v>
          </cell>
          <cell r="F175">
            <v>84.6</v>
          </cell>
          <cell r="G175">
            <v>85</v>
          </cell>
        </row>
        <row r="176">
          <cell r="B176" t="str">
            <v>ENGRO</v>
          </cell>
          <cell r="C176" t="str">
            <v>Engro Chemical</v>
          </cell>
          <cell r="D176">
            <v>248.8</v>
          </cell>
          <cell r="E176">
            <v>256.10000000000002</v>
          </cell>
          <cell r="F176">
            <v>246.5</v>
          </cell>
          <cell r="G176">
            <v>253</v>
          </cell>
        </row>
        <row r="177">
          <cell r="B177" t="str">
            <v>NML-JUN</v>
          </cell>
          <cell r="C177" t="str">
            <v>NML-JUN</v>
          </cell>
          <cell r="D177">
            <v>133.5</v>
          </cell>
          <cell r="E177">
            <v>135.15</v>
          </cell>
          <cell r="F177">
            <v>130</v>
          </cell>
          <cell r="G177">
            <v>130.4</v>
          </cell>
        </row>
        <row r="178">
          <cell r="B178" t="str">
            <v>PICB</v>
          </cell>
          <cell r="C178" t="str">
            <v>PICIC Bank</v>
          </cell>
          <cell r="D178">
            <v>44.2</v>
          </cell>
          <cell r="E178">
            <v>44.7</v>
          </cell>
          <cell r="F178">
            <v>43</v>
          </cell>
          <cell r="G178">
            <v>44</v>
          </cell>
        </row>
        <row r="179">
          <cell r="B179" t="str">
            <v>JSBL</v>
          </cell>
          <cell r="C179" t="str">
            <v>JS Bank Ltd.</v>
          </cell>
          <cell r="D179">
            <v>19.55</v>
          </cell>
          <cell r="E179">
            <v>19.850000000000001</v>
          </cell>
          <cell r="F179">
            <v>19.100000000000001</v>
          </cell>
          <cell r="G179">
            <v>19.25</v>
          </cell>
        </row>
        <row r="180">
          <cell r="B180" t="str">
            <v>MLCF</v>
          </cell>
          <cell r="C180" t="str">
            <v>Maple Leaf Cem.XR</v>
          </cell>
          <cell r="D180">
            <v>24.85</v>
          </cell>
          <cell r="E180">
            <v>25.3</v>
          </cell>
          <cell r="F180">
            <v>24.35</v>
          </cell>
          <cell r="G180">
            <v>24.4</v>
          </cell>
        </row>
        <row r="181">
          <cell r="B181" t="str">
            <v>IGIBL</v>
          </cell>
          <cell r="C181" t="str">
            <v>IGI Inv.Bank Ltd</v>
          </cell>
          <cell r="D181">
            <v>17.100000000000001</v>
          </cell>
          <cell r="E181">
            <v>17.55</v>
          </cell>
          <cell r="F181">
            <v>16.899999999999999</v>
          </cell>
          <cell r="G181">
            <v>17</v>
          </cell>
        </row>
        <row r="182">
          <cell r="B182" t="str">
            <v>BOP</v>
          </cell>
          <cell r="C182" t="str">
            <v>B.O.Punjab</v>
          </cell>
          <cell r="D182">
            <v>113.9</v>
          </cell>
          <cell r="E182">
            <v>119.5</v>
          </cell>
          <cell r="F182">
            <v>115.2</v>
          </cell>
          <cell r="G182">
            <v>116.5</v>
          </cell>
        </row>
        <row r="183">
          <cell r="B183" t="str">
            <v>ENGRO-JUN</v>
          </cell>
          <cell r="C183" t="str">
            <v>ENGRO-JUN</v>
          </cell>
          <cell r="D183">
            <v>249.05</v>
          </cell>
          <cell r="E183">
            <v>256</v>
          </cell>
          <cell r="F183">
            <v>246.6</v>
          </cell>
          <cell r="G183">
            <v>252.01</v>
          </cell>
        </row>
        <row r="184">
          <cell r="B184" t="str">
            <v>NIB</v>
          </cell>
          <cell r="C184" t="str">
            <v>NIB Bank</v>
          </cell>
          <cell r="D184">
            <v>21.2</v>
          </cell>
          <cell r="E184">
            <v>21.7</v>
          </cell>
          <cell r="F184">
            <v>20.9</v>
          </cell>
          <cell r="G184">
            <v>21</v>
          </cell>
        </row>
        <row r="185">
          <cell r="B185" t="str">
            <v>DLL</v>
          </cell>
          <cell r="C185" t="str">
            <v>Dawood Law</v>
          </cell>
          <cell r="D185">
            <v>79</v>
          </cell>
          <cell r="E185">
            <v>82.95</v>
          </cell>
          <cell r="F185">
            <v>80</v>
          </cell>
          <cell r="G185">
            <v>82</v>
          </cell>
        </row>
        <row r="186">
          <cell r="B186" t="str">
            <v>NML</v>
          </cell>
          <cell r="C186" t="str">
            <v>Nishat Mills</v>
          </cell>
          <cell r="D186">
            <v>133.75</v>
          </cell>
          <cell r="E186">
            <v>135</v>
          </cell>
          <cell r="F186">
            <v>130.05000000000001</v>
          </cell>
          <cell r="G186">
            <v>130.44999999999999</v>
          </cell>
        </row>
        <row r="187">
          <cell r="B187" t="str">
            <v>NJLIC</v>
          </cell>
          <cell r="C187" t="str">
            <v>New Jub. Life</v>
          </cell>
          <cell r="D187">
            <v>50.4</v>
          </cell>
          <cell r="E187">
            <v>51</v>
          </cell>
          <cell r="F187">
            <v>49.15</v>
          </cell>
          <cell r="G187">
            <v>50.25</v>
          </cell>
        </row>
        <row r="188">
          <cell r="B188" t="str">
            <v>FLYNG</v>
          </cell>
          <cell r="C188" t="str">
            <v>Flying Cement Ltd.</v>
          </cell>
          <cell r="D188">
            <v>16.399999999999999</v>
          </cell>
          <cell r="E188">
            <v>17.05</v>
          </cell>
          <cell r="F188">
            <v>16.45</v>
          </cell>
          <cell r="G188">
            <v>16.5</v>
          </cell>
        </row>
        <row r="189">
          <cell r="B189" t="str">
            <v>PSYL</v>
          </cell>
          <cell r="C189" t="str">
            <v>Pak Synthetic</v>
          </cell>
          <cell r="D189">
            <v>9.65</v>
          </cell>
          <cell r="E189">
            <v>9.35</v>
          </cell>
          <cell r="F189">
            <v>9</v>
          </cell>
          <cell r="G189">
            <v>9.3000000000000007</v>
          </cell>
        </row>
        <row r="190">
          <cell r="B190" t="str">
            <v>GTYR</v>
          </cell>
          <cell r="C190" t="str">
            <v>General Tyre</v>
          </cell>
          <cell r="D190">
            <v>30.4</v>
          </cell>
          <cell r="E190">
            <v>30.6</v>
          </cell>
          <cell r="F190">
            <v>29.5</v>
          </cell>
          <cell r="G190">
            <v>29.5</v>
          </cell>
        </row>
        <row r="191">
          <cell r="B191" t="str">
            <v>AICL</v>
          </cell>
          <cell r="C191" t="str">
            <v>Adamjee Insurance</v>
          </cell>
          <cell r="D191">
            <v>329.7</v>
          </cell>
          <cell r="E191">
            <v>336.9</v>
          </cell>
          <cell r="F191">
            <v>325</v>
          </cell>
          <cell r="G191">
            <v>325.95</v>
          </cell>
        </row>
        <row r="192">
          <cell r="B192" t="str">
            <v>REWM</v>
          </cell>
          <cell r="C192" t="str">
            <v>Reliance Weaving</v>
          </cell>
          <cell r="D192">
            <v>20.95</v>
          </cell>
          <cell r="E192">
            <v>20.7</v>
          </cell>
          <cell r="F192">
            <v>19.95</v>
          </cell>
          <cell r="G192">
            <v>19.95</v>
          </cell>
        </row>
        <row r="193">
          <cell r="B193" t="str">
            <v>NML-JUL</v>
          </cell>
          <cell r="C193" t="str">
            <v>NML-JUL</v>
          </cell>
          <cell r="D193">
            <v>135.38999999999999</v>
          </cell>
          <cell r="E193">
            <v>135.80000000000001</v>
          </cell>
          <cell r="F193">
            <v>131</v>
          </cell>
          <cell r="G193">
            <v>132</v>
          </cell>
        </row>
        <row r="194">
          <cell r="B194" t="str">
            <v>MLCF-JUL</v>
          </cell>
          <cell r="C194" t="str">
            <v>MLCF-JUL</v>
          </cell>
          <cell r="D194">
            <v>25.3</v>
          </cell>
          <cell r="E194">
            <v>25.59</v>
          </cell>
          <cell r="F194">
            <v>24.7</v>
          </cell>
          <cell r="G194">
            <v>24.98</v>
          </cell>
        </row>
        <row r="195">
          <cell r="B195" t="str">
            <v>AHSL</v>
          </cell>
          <cell r="C195" t="str">
            <v>Arif Habib Sec.</v>
          </cell>
          <cell r="D195">
            <v>119.45</v>
          </cell>
          <cell r="E195">
            <v>120.25</v>
          </cell>
          <cell r="F195">
            <v>116.05</v>
          </cell>
          <cell r="G195">
            <v>116.6</v>
          </cell>
        </row>
        <row r="196">
          <cell r="B196" t="str">
            <v>CPSL</v>
          </cell>
          <cell r="C196" t="str">
            <v>Cherat Papersack</v>
          </cell>
          <cell r="D196">
            <v>158.1</v>
          </cell>
          <cell r="E196">
            <v>160</v>
          </cell>
          <cell r="F196">
            <v>154.5</v>
          </cell>
          <cell r="G196">
            <v>154.5</v>
          </cell>
        </row>
        <row r="197">
          <cell r="B197" t="str">
            <v>BOP-JUL</v>
          </cell>
          <cell r="C197" t="str">
            <v>BOP-JUL</v>
          </cell>
          <cell r="D197">
            <v>115</v>
          </cell>
          <cell r="E197">
            <v>119.5</v>
          </cell>
          <cell r="F197">
            <v>115.5</v>
          </cell>
          <cell r="G197">
            <v>117.2</v>
          </cell>
        </row>
        <row r="198">
          <cell r="B198" t="str">
            <v>PICB-JUL</v>
          </cell>
          <cell r="C198" t="str">
            <v>PICB-JUL</v>
          </cell>
          <cell r="D198">
            <v>44.6</v>
          </cell>
          <cell r="E198">
            <v>45</v>
          </cell>
          <cell r="F198">
            <v>43.45</v>
          </cell>
          <cell r="G198">
            <v>43.5</v>
          </cell>
        </row>
        <row r="199">
          <cell r="B199" t="str">
            <v>STPL</v>
          </cell>
          <cell r="C199" t="str">
            <v>Siddiqsons Tin plate</v>
          </cell>
          <cell r="D199">
            <v>33.1</v>
          </cell>
          <cell r="E199">
            <v>33.4</v>
          </cell>
          <cell r="F199">
            <v>32.25</v>
          </cell>
          <cell r="G199">
            <v>32.35</v>
          </cell>
        </row>
        <row r="200">
          <cell r="B200" t="str">
            <v>PTC</v>
          </cell>
          <cell r="C200" t="str">
            <v>P.T.C.L.A</v>
          </cell>
          <cell r="D200">
            <v>56.2</v>
          </cell>
          <cell r="E200">
            <v>58.1</v>
          </cell>
          <cell r="F200">
            <v>56.15</v>
          </cell>
          <cell r="G200">
            <v>57</v>
          </cell>
        </row>
        <row r="201">
          <cell r="B201" t="str">
            <v>SKFL</v>
          </cell>
          <cell r="C201" t="str">
            <v>Shakarganj Food</v>
          </cell>
          <cell r="D201">
            <v>15.9</v>
          </cell>
          <cell r="E201">
            <v>15.95</v>
          </cell>
          <cell r="F201">
            <v>15.4</v>
          </cell>
          <cell r="G201">
            <v>15.45</v>
          </cell>
        </row>
        <row r="202">
          <cell r="B202" t="str">
            <v>STML</v>
          </cell>
          <cell r="C202" t="str">
            <v>Shams Tex.</v>
          </cell>
          <cell r="D202">
            <v>49.25</v>
          </cell>
          <cell r="E202">
            <v>51.7</v>
          </cell>
          <cell r="F202">
            <v>50</v>
          </cell>
          <cell r="G202">
            <v>51.7</v>
          </cell>
        </row>
        <row r="203">
          <cell r="B203" t="str">
            <v>FRSM</v>
          </cell>
          <cell r="C203" t="str">
            <v>Faran Sugar XR</v>
          </cell>
          <cell r="D203">
            <v>14.6</v>
          </cell>
          <cell r="E203">
            <v>15</v>
          </cell>
          <cell r="F203">
            <v>14.5</v>
          </cell>
          <cell r="G203">
            <v>14.5</v>
          </cell>
        </row>
        <row r="204">
          <cell r="B204" t="str">
            <v>PCCL</v>
          </cell>
          <cell r="C204" t="str">
            <v>Pakistan Cem.XR</v>
          </cell>
          <cell r="D204">
            <v>14.7</v>
          </cell>
          <cell r="E204">
            <v>14.85</v>
          </cell>
          <cell r="F204">
            <v>14.35</v>
          </cell>
          <cell r="G204">
            <v>14.45</v>
          </cell>
        </row>
        <row r="205">
          <cell r="B205" t="str">
            <v>JOPP</v>
          </cell>
          <cell r="C205" t="str">
            <v>Johnson &amp; Philips</v>
          </cell>
          <cell r="D205">
            <v>22.05</v>
          </cell>
          <cell r="E205">
            <v>22.8</v>
          </cell>
          <cell r="F205">
            <v>22.05</v>
          </cell>
          <cell r="G205">
            <v>22.05</v>
          </cell>
        </row>
        <row r="206">
          <cell r="B206" t="str">
            <v>LUCK</v>
          </cell>
          <cell r="C206" t="str">
            <v>Lucky Cement</v>
          </cell>
          <cell r="D206">
            <v>136.9</v>
          </cell>
          <cell r="E206">
            <v>139.9</v>
          </cell>
          <cell r="F206">
            <v>135.25</v>
          </cell>
          <cell r="G206">
            <v>137.75</v>
          </cell>
        </row>
        <row r="207">
          <cell r="B207" t="str">
            <v>KOHE</v>
          </cell>
          <cell r="C207" t="str">
            <v>Kohinoor Energy</v>
          </cell>
          <cell r="D207">
            <v>37.25</v>
          </cell>
          <cell r="E207">
            <v>37.799999999999997</v>
          </cell>
          <cell r="F207">
            <v>36.549999999999997</v>
          </cell>
          <cell r="G207">
            <v>37.5</v>
          </cell>
        </row>
        <row r="208">
          <cell r="B208" t="str">
            <v>POL</v>
          </cell>
          <cell r="C208" t="str">
            <v>Pak Oilfields</v>
          </cell>
          <cell r="D208">
            <v>325</v>
          </cell>
          <cell r="E208">
            <v>326.39999999999998</v>
          </cell>
          <cell r="F208">
            <v>315.5</v>
          </cell>
          <cell r="G208">
            <v>317</v>
          </cell>
        </row>
        <row r="209">
          <cell r="B209" t="str">
            <v>POL-JUN</v>
          </cell>
          <cell r="C209" t="str">
            <v>POL-JUN</v>
          </cell>
          <cell r="D209">
            <v>325</v>
          </cell>
          <cell r="E209">
            <v>326</v>
          </cell>
          <cell r="F209">
            <v>315.10000000000002</v>
          </cell>
          <cell r="G209">
            <v>318</v>
          </cell>
        </row>
        <row r="210">
          <cell r="B210" t="str">
            <v>JSCL</v>
          </cell>
          <cell r="C210" t="str">
            <v>Jah.Siddiq.Co.</v>
          </cell>
          <cell r="D210">
            <v>522.35</v>
          </cell>
          <cell r="E210">
            <v>548.45000000000005</v>
          </cell>
          <cell r="F210">
            <v>531</v>
          </cell>
          <cell r="G210">
            <v>547</v>
          </cell>
        </row>
        <row r="211">
          <cell r="B211" t="str">
            <v>MIRKS</v>
          </cell>
          <cell r="C211" t="str">
            <v>Mirpurkhas Sugar</v>
          </cell>
          <cell r="D211">
            <v>209.95</v>
          </cell>
          <cell r="E211">
            <v>212</v>
          </cell>
          <cell r="F211">
            <v>205</v>
          </cell>
          <cell r="G211">
            <v>205</v>
          </cell>
        </row>
        <row r="212">
          <cell r="B212" t="str">
            <v>JPGL</v>
          </cell>
          <cell r="C212" t="str">
            <v>Japan Power</v>
          </cell>
          <cell r="D212">
            <v>6</v>
          </cell>
          <cell r="E212">
            <v>6.2</v>
          </cell>
          <cell r="F212">
            <v>6</v>
          </cell>
          <cell r="G212">
            <v>6</v>
          </cell>
        </row>
        <row r="213">
          <cell r="B213" t="str">
            <v>SERF</v>
          </cell>
          <cell r="C213" t="str">
            <v>Service Fabrics</v>
          </cell>
          <cell r="D213">
            <v>1.5</v>
          </cell>
          <cell r="E213">
            <v>1.4</v>
          </cell>
          <cell r="F213">
            <v>1.35</v>
          </cell>
          <cell r="G213">
            <v>1.35</v>
          </cell>
        </row>
        <row r="214">
          <cell r="B214" t="str">
            <v>PTC-JUN</v>
          </cell>
          <cell r="C214" t="str">
            <v>PTC-JUN</v>
          </cell>
          <cell r="D214">
            <v>56.3</v>
          </cell>
          <cell r="E214">
            <v>58.11</v>
          </cell>
          <cell r="F214">
            <v>56.25</v>
          </cell>
          <cell r="G214">
            <v>57</v>
          </cell>
        </row>
        <row r="215">
          <cell r="B215" t="str">
            <v>UTPGF</v>
          </cell>
          <cell r="C215" t="str">
            <v>UTP-Growth FundXD</v>
          </cell>
          <cell r="D215">
            <v>13.7</v>
          </cell>
          <cell r="E215">
            <v>14</v>
          </cell>
          <cell r="F215">
            <v>13.55</v>
          </cell>
          <cell r="G215">
            <v>14</v>
          </cell>
        </row>
        <row r="216">
          <cell r="B216" t="str">
            <v>UBL</v>
          </cell>
          <cell r="C216" t="str">
            <v>United Bank Ltd.</v>
          </cell>
          <cell r="D216">
            <v>214.5</v>
          </cell>
          <cell r="E216">
            <v>220</v>
          </cell>
          <cell r="F216">
            <v>213</v>
          </cell>
          <cell r="G216">
            <v>219.95</v>
          </cell>
        </row>
        <row r="217">
          <cell r="B217" t="str">
            <v>POL-JUL</v>
          </cell>
          <cell r="C217" t="str">
            <v>POL-JUL</v>
          </cell>
          <cell r="D217">
            <v>328</v>
          </cell>
          <cell r="E217">
            <v>328.9</v>
          </cell>
          <cell r="F217">
            <v>318.25</v>
          </cell>
          <cell r="G217">
            <v>321</v>
          </cell>
        </row>
        <row r="218">
          <cell r="B218" t="str">
            <v>NJICL</v>
          </cell>
          <cell r="C218" t="str">
            <v>New Jubilee Ins.SPOT</v>
          </cell>
          <cell r="D218">
            <v>119.5</v>
          </cell>
          <cell r="E218">
            <v>124.85</v>
          </cell>
          <cell r="F218">
            <v>121</v>
          </cell>
          <cell r="G218">
            <v>121</v>
          </cell>
        </row>
        <row r="219">
          <cell r="B219" t="str">
            <v>LUCK-JUN</v>
          </cell>
          <cell r="C219" t="str">
            <v>LUCK-JUN</v>
          </cell>
          <cell r="D219">
            <v>136.6</v>
          </cell>
          <cell r="E219">
            <v>139.9</v>
          </cell>
          <cell r="F219">
            <v>135.5</v>
          </cell>
          <cell r="G219">
            <v>138</v>
          </cell>
        </row>
        <row r="220">
          <cell r="B220" t="str">
            <v>BNWM</v>
          </cell>
          <cell r="C220" t="str">
            <v>Bannu Woollen</v>
          </cell>
          <cell r="D220">
            <v>53</v>
          </cell>
          <cell r="E220">
            <v>52</v>
          </cell>
          <cell r="F220">
            <v>50.35</v>
          </cell>
          <cell r="G220">
            <v>52</v>
          </cell>
        </row>
        <row r="221">
          <cell r="B221" t="str">
            <v>CHCC</v>
          </cell>
          <cell r="C221" t="str">
            <v>Cherat Cement</v>
          </cell>
          <cell r="D221">
            <v>58</v>
          </cell>
          <cell r="E221">
            <v>58.3</v>
          </cell>
          <cell r="F221">
            <v>56.5</v>
          </cell>
          <cell r="G221">
            <v>56.5</v>
          </cell>
        </row>
        <row r="222">
          <cell r="B222" t="str">
            <v>ADAMS</v>
          </cell>
          <cell r="C222" t="str">
            <v>Adam Sugar</v>
          </cell>
          <cell r="D222">
            <v>14.65</v>
          </cell>
          <cell r="E222">
            <v>15.45</v>
          </cell>
          <cell r="F222">
            <v>15</v>
          </cell>
          <cell r="G222">
            <v>15</v>
          </cell>
        </row>
        <row r="223">
          <cell r="B223" t="str">
            <v>PTC-JUL</v>
          </cell>
          <cell r="C223" t="str">
            <v>PTC-JUL</v>
          </cell>
          <cell r="D223">
            <v>56.65</v>
          </cell>
          <cell r="E223">
            <v>58.35</v>
          </cell>
          <cell r="F223">
            <v>56.61</v>
          </cell>
          <cell r="G223">
            <v>57.5</v>
          </cell>
        </row>
        <row r="224">
          <cell r="B224" t="str">
            <v>GASF</v>
          </cell>
          <cell r="C224" t="str">
            <v>Golden Arrow</v>
          </cell>
          <cell r="D224">
            <v>8.25</v>
          </cell>
          <cell r="E224">
            <v>8.4</v>
          </cell>
          <cell r="F224">
            <v>8.15</v>
          </cell>
          <cell r="G224">
            <v>8.3000000000000007</v>
          </cell>
        </row>
        <row r="225">
          <cell r="B225" t="str">
            <v>SEPCO</v>
          </cell>
          <cell r="C225" t="str">
            <v>Southern Electric</v>
          </cell>
          <cell r="D225">
            <v>6.6</v>
          </cell>
          <cell r="E225">
            <v>6.6</v>
          </cell>
          <cell r="F225">
            <v>6.4</v>
          </cell>
          <cell r="G225">
            <v>6.55</v>
          </cell>
        </row>
        <row r="226">
          <cell r="B226" t="str">
            <v>ICI</v>
          </cell>
          <cell r="C226" t="str">
            <v>ICI Pakistan</v>
          </cell>
          <cell r="D226">
            <v>166</v>
          </cell>
          <cell r="E226">
            <v>169</v>
          </cell>
          <cell r="F226">
            <v>164</v>
          </cell>
          <cell r="G226">
            <v>167.1</v>
          </cell>
        </row>
        <row r="227">
          <cell r="B227" t="str">
            <v>NESTLE</v>
          </cell>
          <cell r="C227" t="str">
            <v>Nestle Pakistan</v>
          </cell>
          <cell r="D227">
            <v>1500</v>
          </cell>
          <cell r="E227">
            <v>1545</v>
          </cell>
          <cell r="F227">
            <v>1500</v>
          </cell>
          <cell r="G227">
            <v>1545</v>
          </cell>
        </row>
        <row r="228">
          <cell r="B228" t="str">
            <v>DNCC</v>
          </cell>
          <cell r="C228" t="str">
            <v>Dandot Cement</v>
          </cell>
          <cell r="D228">
            <v>30.1</v>
          </cell>
          <cell r="E228">
            <v>30</v>
          </cell>
          <cell r="F228">
            <v>29.1</v>
          </cell>
          <cell r="G228">
            <v>29.1</v>
          </cell>
        </row>
        <row r="229">
          <cell r="B229" t="str">
            <v>DBCI</v>
          </cell>
          <cell r="C229" t="str">
            <v>Dadabhoy Cement</v>
          </cell>
          <cell r="D229">
            <v>10.199999999999999</v>
          </cell>
          <cell r="E229">
            <v>10.3</v>
          </cell>
          <cell r="F229">
            <v>10</v>
          </cell>
          <cell r="G229">
            <v>10.1</v>
          </cell>
        </row>
        <row r="230">
          <cell r="B230" t="str">
            <v>SCM</v>
          </cell>
          <cell r="C230" t="str">
            <v>Stand.Chart.Mod.</v>
          </cell>
          <cell r="D230">
            <v>13.6</v>
          </cell>
          <cell r="E230">
            <v>14</v>
          </cell>
          <cell r="F230">
            <v>13.6</v>
          </cell>
          <cell r="G230">
            <v>13.6</v>
          </cell>
        </row>
        <row r="231">
          <cell r="B231" t="str">
            <v>NIRE</v>
          </cell>
          <cell r="C231" t="str">
            <v>Nimir Resins</v>
          </cell>
          <cell r="D231">
            <v>6.8</v>
          </cell>
          <cell r="E231">
            <v>7.05</v>
          </cell>
          <cell r="F231">
            <v>6.85</v>
          </cell>
          <cell r="G231">
            <v>7</v>
          </cell>
        </row>
        <row r="232">
          <cell r="B232" t="str">
            <v>AUBC</v>
          </cell>
          <cell r="C232" t="str">
            <v>Automotive Battery</v>
          </cell>
          <cell r="D232">
            <v>20.6</v>
          </cell>
          <cell r="E232">
            <v>21.6</v>
          </cell>
          <cell r="F232">
            <v>21</v>
          </cell>
          <cell r="G232">
            <v>21.6</v>
          </cell>
        </row>
        <row r="233">
          <cell r="B233" t="str">
            <v>NRL</v>
          </cell>
          <cell r="C233" t="str">
            <v>National Refinery</v>
          </cell>
          <cell r="D233">
            <v>348</v>
          </cell>
          <cell r="E233">
            <v>351</v>
          </cell>
          <cell r="F233">
            <v>341</v>
          </cell>
          <cell r="G233">
            <v>341</v>
          </cell>
        </row>
        <row r="234">
          <cell r="B234" t="str">
            <v>BGL</v>
          </cell>
          <cell r="C234" t="str">
            <v>Bal.Glass</v>
          </cell>
          <cell r="D234">
            <v>13.95</v>
          </cell>
          <cell r="E234">
            <v>13.75</v>
          </cell>
          <cell r="F234">
            <v>13.35</v>
          </cell>
          <cell r="G234">
            <v>13.6</v>
          </cell>
        </row>
        <row r="235">
          <cell r="B235" t="str">
            <v>FNEL</v>
          </cell>
          <cell r="C235" t="str">
            <v>F. Nat.Equities</v>
          </cell>
          <cell r="D235">
            <v>38.75</v>
          </cell>
          <cell r="E235">
            <v>38.700000000000003</v>
          </cell>
          <cell r="F235">
            <v>37.6</v>
          </cell>
          <cell r="G235">
            <v>37.6</v>
          </cell>
        </row>
        <row r="236">
          <cell r="B236" t="str">
            <v>ACPL</v>
          </cell>
          <cell r="C236" t="str">
            <v>Attock Cement</v>
          </cell>
          <cell r="D236">
            <v>123</v>
          </cell>
          <cell r="E236">
            <v>123.95</v>
          </cell>
          <cell r="F236">
            <v>120.5</v>
          </cell>
          <cell r="G236">
            <v>122.45</v>
          </cell>
        </row>
        <row r="237">
          <cell r="B237" t="str">
            <v>LUCK-JUL</v>
          </cell>
          <cell r="C237" t="str">
            <v>LUCK-JUL</v>
          </cell>
          <cell r="D237">
            <v>137.62</v>
          </cell>
          <cell r="E237">
            <v>140.25</v>
          </cell>
          <cell r="F237">
            <v>136.4</v>
          </cell>
          <cell r="G237">
            <v>138.62</v>
          </cell>
        </row>
        <row r="238">
          <cell r="B238" t="str">
            <v>ATLH</v>
          </cell>
          <cell r="C238" t="str">
            <v>Atlas Honda</v>
          </cell>
          <cell r="D238">
            <v>158.1</v>
          </cell>
          <cell r="E238">
            <v>161.5</v>
          </cell>
          <cell r="F238">
            <v>157.1</v>
          </cell>
          <cell r="G238">
            <v>158</v>
          </cell>
        </row>
        <row r="239">
          <cell r="B239" t="str">
            <v>BOC</v>
          </cell>
          <cell r="C239" t="str">
            <v>BOC (Pak)</v>
          </cell>
          <cell r="D239">
            <v>160</v>
          </cell>
          <cell r="E239">
            <v>164.7</v>
          </cell>
          <cell r="F239">
            <v>160.25</v>
          </cell>
          <cell r="G239">
            <v>163</v>
          </cell>
        </row>
        <row r="240">
          <cell r="B240" t="str">
            <v>NCL</v>
          </cell>
          <cell r="C240" t="str">
            <v>Nishat (Chunian)</v>
          </cell>
          <cell r="D240">
            <v>41.55</v>
          </cell>
          <cell r="E240">
            <v>42</v>
          </cell>
          <cell r="F240">
            <v>40.85</v>
          </cell>
          <cell r="G240">
            <v>41.15</v>
          </cell>
        </row>
        <row r="241">
          <cell r="B241" t="str">
            <v>PSO</v>
          </cell>
          <cell r="C241" t="str">
            <v>P.S.O.XD</v>
          </cell>
          <cell r="D241">
            <v>390</v>
          </cell>
          <cell r="E241">
            <v>392</v>
          </cell>
          <cell r="F241">
            <v>381.25</v>
          </cell>
          <cell r="G241">
            <v>391.45</v>
          </cell>
        </row>
        <row r="242">
          <cell r="B242" t="str">
            <v>CEPB</v>
          </cell>
          <cell r="C242" t="str">
            <v>Century Paper</v>
          </cell>
          <cell r="D242">
            <v>63.5</v>
          </cell>
          <cell r="E242">
            <v>64.25</v>
          </cell>
          <cell r="F242">
            <v>62.5</v>
          </cell>
          <cell r="G242">
            <v>62.55</v>
          </cell>
        </row>
        <row r="243">
          <cell r="B243" t="str">
            <v>CSM</v>
          </cell>
          <cell r="C243" t="str">
            <v>Cres. Stand.Mod.</v>
          </cell>
          <cell r="D243">
            <v>1.85</v>
          </cell>
          <cell r="E243">
            <v>1.7</v>
          </cell>
          <cell r="F243">
            <v>1.65</v>
          </cell>
          <cell r="G243">
            <v>1.7</v>
          </cell>
        </row>
        <row r="244">
          <cell r="B244" t="str">
            <v>BROT</v>
          </cell>
          <cell r="C244" t="str">
            <v>Brothers Tex</v>
          </cell>
          <cell r="D244">
            <v>1.85</v>
          </cell>
          <cell r="E244">
            <v>1.9</v>
          </cell>
          <cell r="F244">
            <v>1.85</v>
          </cell>
          <cell r="G244">
            <v>1.9</v>
          </cell>
        </row>
        <row r="245">
          <cell r="B245" t="str">
            <v>EFUG</v>
          </cell>
          <cell r="C245" t="str">
            <v>EFU General Ins</v>
          </cell>
          <cell r="D245">
            <v>242</v>
          </cell>
          <cell r="E245">
            <v>242.5</v>
          </cell>
          <cell r="F245">
            <v>236</v>
          </cell>
          <cell r="G245">
            <v>242</v>
          </cell>
        </row>
        <row r="246">
          <cell r="B246" t="str">
            <v>AMMF</v>
          </cell>
          <cell r="C246" t="str">
            <v>AL-Meezan Mutual</v>
          </cell>
          <cell r="D246">
            <v>15</v>
          </cell>
          <cell r="E246">
            <v>15.2</v>
          </cell>
          <cell r="F246">
            <v>14.8</v>
          </cell>
          <cell r="G246">
            <v>15.2</v>
          </cell>
        </row>
        <row r="247">
          <cell r="B247" t="str">
            <v>PAKD</v>
          </cell>
          <cell r="C247" t="str">
            <v>Pak Datacom</v>
          </cell>
          <cell r="D247">
            <v>113.3</v>
          </cell>
          <cell r="E247">
            <v>116</v>
          </cell>
          <cell r="F247">
            <v>113</v>
          </cell>
          <cell r="G247">
            <v>113</v>
          </cell>
        </row>
        <row r="248">
          <cell r="B248" t="str">
            <v>SSGC-JUN</v>
          </cell>
          <cell r="C248" t="str">
            <v>SSGC-JUN</v>
          </cell>
          <cell r="D248">
            <v>26.1</v>
          </cell>
          <cell r="E248">
            <v>26.2</v>
          </cell>
          <cell r="F248">
            <v>25.51</v>
          </cell>
          <cell r="G248">
            <v>25.7</v>
          </cell>
        </row>
        <row r="249">
          <cell r="B249" t="str">
            <v>PSO-JUN</v>
          </cell>
          <cell r="C249" t="str">
            <v>PSO-JUN</v>
          </cell>
          <cell r="D249">
            <v>390.26</v>
          </cell>
          <cell r="E249">
            <v>392.5</v>
          </cell>
          <cell r="F249">
            <v>382.26</v>
          </cell>
          <cell r="G249">
            <v>389.15</v>
          </cell>
        </row>
        <row r="250">
          <cell r="B250" t="str">
            <v>EFUL</v>
          </cell>
          <cell r="C250" t="str">
            <v>EFU Life Assur</v>
          </cell>
          <cell r="D250">
            <v>269</v>
          </cell>
          <cell r="E250">
            <v>272</v>
          </cell>
          <cell r="F250">
            <v>265</v>
          </cell>
          <cell r="G250">
            <v>270</v>
          </cell>
        </row>
        <row r="251">
          <cell r="B251" t="str">
            <v>TSML</v>
          </cell>
          <cell r="C251" t="str">
            <v>Tandlianwala Sugar</v>
          </cell>
          <cell r="D251">
            <v>13.5</v>
          </cell>
          <cell r="E251">
            <v>13.65</v>
          </cell>
          <cell r="F251">
            <v>13.3</v>
          </cell>
          <cell r="G251">
            <v>13.5</v>
          </cell>
        </row>
        <row r="252">
          <cell r="B252" t="str">
            <v>GWLC</v>
          </cell>
          <cell r="C252" t="str">
            <v>Gharibwal CemXR</v>
          </cell>
          <cell r="D252">
            <v>17.649999999999999</v>
          </cell>
          <cell r="E252">
            <v>17.75</v>
          </cell>
          <cell r="F252">
            <v>17.3</v>
          </cell>
          <cell r="G252">
            <v>17.5</v>
          </cell>
        </row>
        <row r="253">
          <cell r="B253" t="str">
            <v>NBP-JUL</v>
          </cell>
          <cell r="C253" t="str">
            <v>NBP-JUL</v>
          </cell>
          <cell r="D253">
            <v>267</v>
          </cell>
          <cell r="E253">
            <v>268.8</v>
          </cell>
          <cell r="F253">
            <v>262</v>
          </cell>
          <cell r="G253">
            <v>265.10000000000002</v>
          </cell>
        </row>
        <row r="254">
          <cell r="B254" t="str">
            <v>PSO-JUL</v>
          </cell>
          <cell r="C254" t="str">
            <v>PSO-JUL</v>
          </cell>
          <cell r="D254">
            <v>393.8</v>
          </cell>
          <cell r="E254">
            <v>394</v>
          </cell>
          <cell r="F254">
            <v>384</v>
          </cell>
          <cell r="G254">
            <v>393.25</v>
          </cell>
        </row>
        <row r="255">
          <cell r="B255" t="str">
            <v>BAFL-JUN</v>
          </cell>
          <cell r="C255" t="str">
            <v>BAFL-JUN</v>
          </cell>
          <cell r="D255">
            <v>62.21</v>
          </cell>
          <cell r="E255">
            <v>65.319999999999993</v>
          </cell>
          <cell r="F255">
            <v>63.75</v>
          </cell>
          <cell r="G255">
            <v>65</v>
          </cell>
        </row>
        <row r="256">
          <cell r="B256" t="str">
            <v>ABL</v>
          </cell>
          <cell r="C256" t="str">
            <v>Allied Bank Ltd</v>
          </cell>
          <cell r="D256">
            <v>139.5</v>
          </cell>
          <cell r="E256">
            <v>139.5</v>
          </cell>
          <cell r="F256">
            <v>136</v>
          </cell>
          <cell r="G256">
            <v>138.94999999999999</v>
          </cell>
        </row>
        <row r="257">
          <cell r="B257" t="str">
            <v>RCML</v>
          </cell>
          <cell r="C257" t="str">
            <v>Reliance Cotton</v>
          </cell>
          <cell r="D257">
            <v>36.1</v>
          </cell>
          <cell r="E257">
            <v>37.9</v>
          </cell>
          <cell r="F257">
            <v>37</v>
          </cell>
          <cell r="G257">
            <v>37.9</v>
          </cell>
        </row>
        <row r="258">
          <cell r="B258" t="str">
            <v>DFML</v>
          </cell>
          <cell r="C258" t="str">
            <v>Dewan Motors</v>
          </cell>
          <cell r="D258">
            <v>16.100000000000001</v>
          </cell>
          <cell r="E258">
            <v>16.3</v>
          </cell>
          <cell r="F258">
            <v>15.9</v>
          </cell>
          <cell r="G258">
            <v>15.9</v>
          </cell>
        </row>
        <row r="259">
          <cell r="B259" t="str">
            <v>THALL</v>
          </cell>
          <cell r="C259" t="str">
            <v>Thal Limited</v>
          </cell>
          <cell r="D259">
            <v>283</v>
          </cell>
          <cell r="E259">
            <v>285</v>
          </cell>
          <cell r="F259">
            <v>278</v>
          </cell>
          <cell r="G259">
            <v>279</v>
          </cell>
        </row>
        <row r="260">
          <cell r="B260" t="str">
            <v>AGIC</v>
          </cell>
          <cell r="C260" t="str">
            <v>Ask.Gen.Insurance</v>
          </cell>
          <cell r="D260">
            <v>81</v>
          </cell>
          <cell r="E260">
            <v>81</v>
          </cell>
          <cell r="F260">
            <v>79</v>
          </cell>
          <cell r="G260">
            <v>79</v>
          </cell>
        </row>
        <row r="261">
          <cell r="B261" t="str">
            <v>BUXL</v>
          </cell>
          <cell r="C261" t="str">
            <v>Buxly Paints</v>
          </cell>
          <cell r="D261">
            <v>36.549999999999997</v>
          </cell>
          <cell r="E261">
            <v>37.9</v>
          </cell>
          <cell r="F261">
            <v>37</v>
          </cell>
          <cell r="G261">
            <v>37.549999999999997</v>
          </cell>
        </row>
        <row r="262">
          <cell r="B262" t="str">
            <v>HAL</v>
          </cell>
          <cell r="C262" t="str">
            <v>Habib-ADM Ltd.</v>
          </cell>
          <cell r="D262">
            <v>14.3</v>
          </cell>
          <cell r="E262">
            <v>15.15</v>
          </cell>
          <cell r="F262">
            <v>14.8</v>
          </cell>
          <cell r="G262">
            <v>14.9</v>
          </cell>
        </row>
        <row r="263">
          <cell r="B263" t="str">
            <v>SEPL</v>
          </cell>
          <cell r="C263" t="str">
            <v>Security Paper</v>
          </cell>
          <cell r="D263">
            <v>111</v>
          </cell>
          <cell r="E263">
            <v>113.95</v>
          </cell>
          <cell r="F263">
            <v>111.25</v>
          </cell>
          <cell r="G263">
            <v>113.95</v>
          </cell>
        </row>
        <row r="264">
          <cell r="B264" t="str">
            <v>BOK</v>
          </cell>
          <cell r="C264" t="str">
            <v>Bank Of Khyber</v>
          </cell>
          <cell r="D264">
            <v>16.5</v>
          </cell>
          <cell r="E264">
            <v>16.5</v>
          </cell>
          <cell r="F264">
            <v>16.100000000000001</v>
          </cell>
          <cell r="G264">
            <v>16.5</v>
          </cell>
        </row>
        <row r="265">
          <cell r="B265" t="str">
            <v>FFBL-JUN</v>
          </cell>
          <cell r="C265" t="str">
            <v>FFBL-JUN</v>
          </cell>
          <cell r="D265">
            <v>39.299999999999997</v>
          </cell>
          <cell r="E265">
            <v>39.75</v>
          </cell>
          <cell r="F265">
            <v>38.799999999999997</v>
          </cell>
          <cell r="G265">
            <v>39</v>
          </cell>
        </row>
        <row r="266">
          <cell r="B266" t="str">
            <v>PACE</v>
          </cell>
          <cell r="C266" t="str">
            <v>Pace (Pak) Ltd.</v>
          </cell>
          <cell r="D266">
            <v>29</v>
          </cell>
          <cell r="E266">
            <v>29.2</v>
          </cell>
          <cell r="F266">
            <v>28.5</v>
          </cell>
          <cell r="G266">
            <v>28.5</v>
          </cell>
        </row>
        <row r="267">
          <cell r="B267" t="str">
            <v>UTPLCF</v>
          </cell>
          <cell r="C267" t="str">
            <v>UTP-Large Cap. XD</v>
          </cell>
          <cell r="D267">
            <v>8.3000000000000007</v>
          </cell>
          <cell r="E267">
            <v>8.4499999999999993</v>
          </cell>
          <cell r="F267">
            <v>8.25</v>
          </cell>
          <cell r="G267">
            <v>8.4499999999999993</v>
          </cell>
        </row>
        <row r="268">
          <cell r="B268" t="str">
            <v>BIIC</v>
          </cell>
          <cell r="C268" t="str">
            <v>Business Ins.</v>
          </cell>
          <cell r="D268">
            <v>4.1500000000000004</v>
          </cell>
          <cell r="E268">
            <v>4.05</v>
          </cell>
          <cell r="F268">
            <v>3.95</v>
          </cell>
          <cell r="G268">
            <v>4.05</v>
          </cell>
        </row>
        <row r="269">
          <cell r="B269" t="str">
            <v>CICL</v>
          </cell>
          <cell r="C269" t="str">
            <v>Central Ins.</v>
          </cell>
          <cell r="D269">
            <v>187</v>
          </cell>
          <cell r="E269">
            <v>186.05</v>
          </cell>
          <cell r="F269">
            <v>181.55</v>
          </cell>
          <cell r="G269">
            <v>181.55</v>
          </cell>
        </row>
        <row r="270">
          <cell r="B270" t="str">
            <v>PSAF</v>
          </cell>
          <cell r="C270" t="str">
            <v>Pak Strat Fund</v>
          </cell>
          <cell r="D270">
            <v>10.4</v>
          </cell>
          <cell r="E270">
            <v>10.55</v>
          </cell>
          <cell r="F270">
            <v>10.3</v>
          </cell>
          <cell r="G270">
            <v>10.5</v>
          </cell>
        </row>
        <row r="271">
          <cell r="B271" t="str">
            <v>TAJT</v>
          </cell>
          <cell r="C271" t="str">
            <v>Taj Textile</v>
          </cell>
          <cell r="D271">
            <v>2.1</v>
          </cell>
          <cell r="E271">
            <v>2.0499999999999998</v>
          </cell>
          <cell r="F271">
            <v>2</v>
          </cell>
          <cell r="G271">
            <v>2</v>
          </cell>
        </row>
        <row r="272">
          <cell r="B272" t="str">
            <v>GHNI</v>
          </cell>
          <cell r="C272" t="str">
            <v>Ghandhara Ind.</v>
          </cell>
          <cell r="D272">
            <v>50.7</v>
          </cell>
          <cell r="E272">
            <v>53.2</v>
          </cell>
          <cell r="F272">
            <v>52</v>
          </cell>
          <cell r="G272">
            <v>53.2</v>
          </cell>
        </row>
        <row r="273">
          <cell r="B273" t="str">
            <v>HABSM</v>
          </cell>
          <cell r="C273" t="str">
            <v>Habib Sugar</v>
          </cell>
          <cell r="D273">
            <v>36</v>
          </cell>
          <cell r="E273">
            <v>36.1</v>
          </cell>
          <cell r="F273">
            <v>35.25</v>
          </cell>
          <cell r="G273">
            <v>35.549999999999997</v>
          </cell>
        </row>
        <row r="274">
          <cell r="B274" t="str">
            <v>DGKC-JUL</v>
          </cell>
          <cell r="C274" t="str">
            <v>DGKC-JUL</v>
          </cell>
          <cell r="D274">
            <v>118.9</v>
          </cell>
          <cell r="E274">
            <v>120</v>
          </cell>
          <cell r="F274">
            <v>117.2</v>
          </cell>
          <cell r="G274">
            <v>117.7</v>
          </cell>
        </row>
        <row r="275">
          <cell r="B275" t="str">
            <v>PAKRI</v>
          </cell>
          <cell r="C275" t="str">
            <v>Pak ReInsur</v>
          </cell>
          <cell r="D275">
            <v>212.35</v>
          </cell>
          <cell r="E275">
            <v>222.95</v>
          </cell>
          <cell r="F275">
            <v>217.95</v>
          </cell>
          <cell r="G275">
            <v>222.95</v>
          </cell>
        </row>
        <row r="276">
          <cell r="B276" t="str">
            <v>GLPL</v>
          </cell>
          <cell r="C276" t="str">
            <v>Gillette Pak</v>
          </cell>
          <cell r="D276">
            <v>128</v>
          </cell>
          <cell r="E276">
            <v>133</v>
          </cell>
          <cell r="F276">
            <v>130</v>
          </cell>
          <cell r="G276">
            <v>130</v>
          </cell>
        </row>
        <row r="277">
          <cell r="B277" t="str">
            <v>DGKC</v>
          </cell>
          <cell r="C277" t="str">
            <v>D.G.K.Cement</v>
          </cell>
          <cell r="D277">
            <v>117.8</v>
          </cell>
          <cell r="E277">
            <v>119.15</v>
          </cell>
          <cell r="F277">
            <v>116.4</v>
          </cell>
          <cell r="G277">
            <v>116.5</v>
          </cell>
        </row>
        <row r="278">
          <cell r="B278" t="str">
            <v>BAFL</v>
          </cell>
          <cell r="C278" t="str">
            <v>Bank Al-Falah</v>
          </cell>
          <cell r="D278">
            <v>62.15</v>
          </cell>
          <cell r="E278">
            <v>65.25</v>
          </cell>
          <cell r="F278">
            <v>63.8</v>
          </cell>
          <cell r="G278">
            <v>65.099999999999994</v>
          </cell>
        </row>
        <row r="279">
          <cell r="B279" t="str">
            <v>SIEM</v>
          </cell>
          <cell r="C279" t="str">
            <v>Siemens</v>
          </cell>
          <cell r="D279">
            <v>1715</v>
          </cell>
          <cell r="E279">
            <v>1740</v>
          </cell>
          <cell r="F279">
            <v>1700</v>
          </cell>
          <cell r="G279">
            <v>1735</v>
          </cell>
        </row>
        <row r="280">
          <cell r="B280" t="str">
            <v>PKGS</v>
          </cell>
          <cell r="C280" t="str">
            <v>Packages Limited</v>
          </cell>
          <cell r="D280">
            <v>323.95</v>
          </cell>
          <cell r="E280">
            <v>326.5</v>
          </cell>
          <cell r="F280">
            <v>319</v>
          </cell>
          <cell r="G280">
            <v>319.05</v>
          </cell>
        </row>
        <row r="281">
          <cell r="B281" t="str">
            <v>BAFL-JUL</v>
          </cell>
          <cell r="C281" t="str">
            <v>BAFL-JUL</v>
          </cell>
          <cell r="D281">
            <v>62.68</v>
          </cell>
          <cell r="E281">
            <v>65.81</v>
          </cell>
          <cell r="F281">
            <v>64.36</v>
          </cell>
          <cell r="G281">
            <v>65.8</v>
          </cell>
        </row>
        <row r="282">
          <cell r="B282" t="str">
            <v>DGKC-JUN</v>
          </cell>
          <cell r="C282" t="str">
            <v>DGKC-JUN</v>
          </cell>
          <cell r="D282">
            <v>118</v>
          </cell>
          <cell r="E282">
            <v>119</v>
          </cell>
          <cell r="F282">
            <v>116.3</v>
          </cell>
          <cell r="G282">
            <v>116.75</v>
          </cell>
        </row>
        <row r="283">
          <cell r="B283" t="str">
            <v>AKBL</v>
          </cell>
          <cell r="C283" t="str">
            <v>Askari Bank</v>
          </cell>
          <cell r="D283">
            <v>104.95</v>
          </cell>
          <cell r="E283">
            <v>106.7</v>
          </cell>
          <cell r="F283">
            <v>104.3</v>
          </cell>
          <cell r="G283">
            <v>105.9</v>
          </cell>
        </row>
        <row r="284">
          <cell r="B284" t="str">
            <v>ACBL-JUN</v>
          </cell>
          <cell r="C284" t="str">
            <v>ACBL-JUN</v>
          </cell>
          <cell r="D284">
            <v>104.75</v>
          </cell>
          <cell r="E284">
            <v>106.5</v>
          </cell>
          <cell r="F284">
            <v>104.11</v>
          </cell>
          <cell r="G284">
            <v>105</v>
          </cell>
        </row>
        <row r="285">
          <cell r="B285" t="str">
            <v>MARI</v>
          </cell>
          <cell r="C285" t="str">
            <v>Mari Gas Company</v>
          </cell>
          <cell r="D285">
            <v>176</v>
          </cell>
          <cell r="E285">
            <v>177</v>
          </cell>
          <cell r="F285">
            <v>173</v>
          </cell>
          <cell r="G285">
            <v>175</v>
          </cell>
        </row>
        <row r="286">
          <cell r="B286" t="str">
            <v>FFC</v>
          </cell>
          <cell r="C286" t="str">
            <v>Fauji Fert.XD</v>
          </cell>
          <cell r="D286">
            <v>121.15</v>
          </cell>
          <cell r="E286">
            <v>122.75</v>
          </cell>
          <cell r="F286">
            <v>120</v>
          </cell>
          <cell r="G286">
            <v>121.25</v>
          </cell>
        </row>
        <row r="287">
          <cell r="B287" t="str">
            <v>NBP</v>
          </cell>
          <cell r="C287" t="str">
            <v>National Bank</v>
          </cell>
          <cell r="D287">
            <v>264.5</v>
          </cell>
          <cell r="E287">
            <v>266</v>
          </cell>
          <cell r="F287">
            <v>260</v>
          </cell>
          <cell r="G287">
            <v>262</v>
          </cell>
        </row>
        <row r="288">
          <cell r="B288" t="str">
            <v>PIOC-JUL</v>
          </cell>
          <cell r="C288" t="str">
            <v>PIOC-JUL</v>
          </cell>
          <cell r="D288">
            <v>37.5</v>
          </cell>
          <cell r="E288">
            <v>37.9</v>
          </cell>
          <cell r="F288">
            <v>37.049999999999997</v>
          </cell>
          <cell r="G288">
            <v>37.67</v>
          </cell>
        </row>
        <row r="289">
          <cell r="B289" t="str">
            <v>OIBL</v>
          </cell>
          <cell r="C289" t="str">
            <v>Orix Bank</v>
          </cell>
          <cell r="D289">
            <v>22.15</v>
          </cell>
          <cell r="E289">
            <v>22.3</v>
          </cell>
          <cell r="F289">
            <v>21.8</v>
          </cell>
          <cell r="G289">
            <v>21.8</v>
          </cell>
        </row>
        <row r="290">
          <cell r="B290" t="str">
            <v>HSPI</v>
          </cell>
          <cell r="C290" t="str">
            <v>Huffaz Pipe</v>
          </cell>
          <cell r="D290">
            <v>89.9</v>
          </cell>
          <cell r="E290">
            <v>90</v>
          </cell>
          <cell r="F290">
            <v>88</v>
          </cell>
          <cell r="G290">
            <v>88</v>
          </cell>
        </row>
        <row r="291">
          <cell r="B291" t="str">
            <v>SNGP-JUN</v>
          </cell>
          <cell r="C291" t="str">
            <v>SNGP-JUN</v>
          </cell>
          <cell r="D291">
            <v>70.75</v>
          </cell>
          <cell r="E291">
            <v>71.3</v>
          </cell>
          <cell r="F291">
            <v>69.75</v>
          </cell>
          <cell r="G291">
            <v>70.16</v>
          </cell>
        </row>
        <row r="292">
          <cell r="B292" t="str">
            <v>NBP-JUN</v>
          </cell>
          <cell r="C292" t="str">
            <v>NBP-JUN</v>
          </cell>
          <cell r="D292">
            <v>264.10000000000002</v>
          </cell>
          <cell r="E292">
            <v>266</v>
          </cell>
          <cell r="F292">
            <v>260.25</v>
          </cell>
          <cell r="G292">
            <v>262.89999999999998</v>
          </cell>
        </row>
        <row r="293">
          <cell r="B293" t="str">
            <v>AKBL-JUL</v>
          </cell>
          <cell r="C293" t="str">
            <v>AKBL-JUL</v>
          </cell>
          <cell r="D293">
            <v>105.7</v>
          </cell>
          <cell r="E293">
            <v>107.3</v>
          </cell>
          <cell r="F293">
            <v>105</v>
          </cell>
          <cell r="G293">
            <v>106.4</v>
          </cell>
        </row>
        <row r="294">
          <cell r="B294" t="str">
            <v>PIOC</v>
          </cell>
          <cell r="C294" t="str">
            <v>Pioneer Cement</v>
          </cell>
          <cell r="D294">
            <v>36.85</v>
          </cell>
          <cell r="E294">
            <v>37.549999999999997</v>
          </cell>
          <cell r="F294">
            <v>36.75</v>
          </cell>
          <cell r="G294">
            <v>37.4</v>
          </cell>
        </row>
        <row r="295">
          <cell r="B295" t="str">
            <v>FFBL</v>
          </cell>
          <cell r="C295" t="str">
            <v>Fauji Fert Bin</v>
          </cell>
          <cell r="D295">
            <v>39.200000000000003</v>
          </cell>
          <cell r="E295">
            <v>39.6</v>
          </cell>
          <cell r="F295">
            <v>38.75</v>
          </cell>
          <cell r="G295">
            <v>39</v>
          </cell>
        </row>
        <row r="296">
          <cell r="B296" t="str">
            <v>HUBC</v>
          </cell>
          <cell r="C296" t="str">
            <v>Hub Power</v>
          </cell>
          <cell r="D296">
            <v>36.9</v>
          </cell>
          <cell r="E296">
            <v>37.5</v>
          </cell>
          <cell r="F296">
            <v>36.700000000000003</v>
          </cell>
          <cell r="G296">
            <v>36.700000000000003</v>
          </cell>
        </row>
        <row r="297">
          <cell r="B297" t="str">
            <v>HUBC-JUN</v>
          </cell>
          <cell r="C297" t="str">
            <v>HUBC-JUN</v>
          </cell>
          <cell r="D297">
            <v>36.75</v>
          </cell>
          <cell r="E297">
            <v>37.4</v>
          </cell>
          <cell r="F297">
            <v>36.61</v>
          </cell>
          <cell r="G297">
            <v>36.75</v>
          </cell>
        </row>
        <row r="298">
          <cell r="B298" t="str">
            <v>INDU</v>
          </cell>
          <cell r="C298" t="str">
            <v>Indus Motor</v>
          </cell>
          <cell r="D298">
            <v>304</v>
          </cell>
          <cell r="E298">
            <v>309</v>
          </cell>
          <cell r="F298">
            <v>302.5</v>
          </cell>
          <cell r="G298">
            <v>305.5</v>
          </cell>
        </row>
        <row r="299">
          <cell r="B299" t="str">
            <v>FFC-JUN</v>
          </cell>
          <cell r="C299" t="str">
            <v>FFC-JUN</v>
          </cell>
          <cell r="D299">
            <v>121.05</v>
          </cell>
          <cell r="E299">
            <v>122.65</v>
          </cell>
          <cell r="F299">
            <v>120.1</v>
          </cell>
          <cell r="G299">
            <v>121.35</v>
          </cell>
        </row>
        <row r="300">
          <cell r="B300" t="str">
            <v>SNBL</v>
          </cell>
          <cell r="C300" t="str">
            <v>Soneri Bank</v>
          </cell>
          <cell r="D300">
            <v>57.25</v>
          </cell>
          <cell r="E300">
            <v>57.6</v>
          </cell>
          <cell r="F300">
            <v>56.4</v>
          </cell>
          <cell r="G300">
            <v>56.45</v>
          </cell>
        </row>
        <row r="301">
          <cell r="B301" t="str">
            <v>CPMFI</v>
          </cell>
          <cell r="C301" t="str">
            <v>F.Cap.Mut.FundXD</v>
          </cell>
          <cell r="D301">
            <v>9.5500000000000007</v>
          </cell>
          <cell r="E301">
            <v>10.1</v>
          </cell>
          <cell r="F301">
            <v>9.9</v>
          </cell>
          <cell r="G301">
            <v>10.1</v>
          </cell>
        </row>
        <row r="302">
          <cell r="B302" t="str">
            <v>HICL</v>
          </cell>
          <cell r="C302" t="str">
            <v>Habib Insurance</v>
          </cell>
          <cell r="D302">
            <v>70.75</v>
          </cell>
          <cell r="E302">
            <v>70.45</v>
          </cell>
          <cell r="F302">
            <v>69</v>
          </cell>
          <cell r="G302">
            <v>70.45</v>
          </cell>
        </row>
        <row r="303">
          <cell r="B303" t="str">
            <v>SNGP</v>
          </cell>
          <cell r="C303" t="str">
            <v>Sui North Gas</v>
          </cell>
          <cell r="D303">
            <v>70.900000000000006</v>
          </cell>
          <cell r="E303">
            <v>71.45</v>
          </cell>
          <cell r="F303">
            <v>70</v>
          </cell>
          <cell r="G303">
            <v>70.75</v>
          </cell>
        </row>
        <row r="304">
          <cell r="B304" t="str">
            <v>AIBL</v>
          </cell>
          <cell r="C304" t="str">
            <v>Asset Inv.Bank</v>
          </cell>
          <cell r="D304">
            <v>4.9000000000000004</v>
          </cell>
          <cell r="E304">
            <v>4.95</v>
          </cell>
          <cell r="F304">
            <v>4.8499999999999996</v>
          </cell>
          <cell r="G304">
            <v>4.8499999999999996</v>
          </cell>
        </row>
        <row r="305">
          <cell r="B305" t="str">
            <v>FFBL-JUL</v>
          </cell>
          <cell r="C305" t="str">
            <v>FFBL-JUL</v>
          </cell>
          <cell r="D305">
            <v>39.6</v>
          </cell>
          <cell r="E305">
            <v>39.9</v>
          </cell>
          <cell r="F305">
            <v>39.11</v>
          </cell>
          <cell r="G305">
            <v>39.4</v>
          </cell>
        </row>
        <row r="306">
          <cell r="B306" t="str">
            <v>GHGL</v>
          </cell>
          <cell r="C306" t="str">
            <v>Ghani Glass</v>
          </cell>
          <cell r="D306">
            <v>75.25</v>
          </cell>
          <cell r="E306">
            <v>76.5</v>
          </cell>
          <cell r="F306">
            <v>75</v>
          </cell>
          <cell r="G306">
            <v>76.349999999999994</v>
          </cell>
        </row>
        <row r="307">
          <cell r="B307" t="str">
            <v>PEF</v>
          </cell>
          <cell r="C307" t="str">
            <v>PICIC Energy Fund</v>
          </cell>
          <cell r="D307">
            <v>7.55</v>
          </cell>
          <cell r="E307">
            <v>7.65</v>
          </cell>
          <cell r="F307">
            <v>7.5</v>
          </cell>
          <cell r="G307">
            <v>7.5</v>
          </cell>
        </row>
        <row r="308">
          <cell r="B308" t="str">
            <v>KAPCO</v>
          </cell>
          <cell r="C308" t="str">
            <v>Kot Addu Power</v>
          </cell>
          <cell r="D308">
            <v>60.5</v>
          </cell>
          <cell r="E308">
            <v>60.75</v>
          </cell>
          <cell r="F308">
            <v>59.55</v>
          </cell>
          <cell r="G308">
            <v>60.15</v>
          </cell>
        </row>
        <row r="309">
          <cell r="B309" t="str">
            <v>FABL-JUN</v>
          </cell>
          <cell r="C309" t="str">
            <v>FABL-JUN</v>
          </cell>
          <cell r="D309">
            <v>73.150000000000006</v>
          </cell>
          <cell r="E309">
            <v>74.5</v>
          </cell>
          <cell r="F309">
            <v>73.05</v>
          </cell>
          <cell r="G309">
            <v>74.400000000000006</v>
          </cell>
        </row>
        <row r="310">
          <cell r="B310" t="str">
            <v>SHJS</v>
          </cell>
          <cell r="C310" t="str">
            <v>Shahtaj Sugar</v>
          </cell>
          <cell r="D310">
            <v>57</v>
          </cell>
          <cell r="E310">
            <v>58.85</v>
          </cell>
          <cell r="F310">
            <v>57.75</v>
          </cell>
          <cell r="G310">
            <v>57.75</v>
          </cell>
        </row>
        <row r="311">
          <cell r="B311" t="str">
            <v>SSGC</v>
          </cell>
          <cell r="C311" t="str">
            <v>Sui South Gas</v>
          </cell>
          <cell r="D311">
            <v>26.1</v>
          </cell>
          <cell r="E311">
            <v>26.25</v>
          </cell>
          <cell r="F311">
            <v>25.75</v>
          </cell>
          <cell r="G311">
            <v>25.8</v>
          </cell>
        </row>
        <row r="312">
          <cell r="B312" t="str">
            <v>SAPT</v>
          </cell>
          <cell r="C312" t="str">
            <v>Sapphire Textile</v>
          </cell>
          <cell r="D312">
            <v>97</v>
          </cell>
          <cell r="E312">
            <v>101.85</v>
          </cell>
          <cell r="F312">
            <v>100</v>
          </cell>
          <cell r="G312">
            <v>101.85</v>
          </cell>
        </row>
        <row r="313">
          <cell r="B313" t="str">
            <v>HCAR</v>
          </cell>
          <cell r="C313" t="str">
            <v>Honda Atlas Cars</v>
          </cell>
          <cell r="D313">
            <v>63</v>
          </cell>
          <cell r="E313">
            <v>64</v>
          </cell>
          <cell r="F313">
            <v>62.8</v>
          </cell>
          <cell r="G313">
            <v>63.2</v>
          </cell>
        </row>
        <row r="314">
          <cell r="B314" t="str">
            <v>PINL</v>
          </cell>
          <cell r="C314" t="str">
            <v>Premier Insuran</v>
          </cell>
          <cell r="D314">
            <v>45</v>
          </cell>
          <cell r="E314">
            <v>45</v>
          </cell>
          <cell r="F314">
            <v>44.15</v>
          </cell>
          <cell r="G314">
            <v>44.2</v>
          </cell>
        </row>
        <row r="315">
          <cell r="B315" t="str">
            <v>MCB</v>
          </cell>
          <cell r="C315" t="str">
            <v>MCB Bank</v>
          </cell>
          <cell r="D315">
            <v>365.75</v>
          </cell>
          <cell r="E315">
            <v>366.9</v>
          </cell>
          <cell r="F315">
            <v>360</v>
          </cell>
          <cell r="G315">
            <v>365</v>
          </cell>
        </row>
        <row r="316">
          <cell r="B316" t="str">
            <v>INIL</v>
          </cell>
          <cell r="C316" t="str">
            <v>International Ind.</v>
          </cell>
          <cell r="D316">
            <v>149</v>
          </cell>
          <cell r="E316">
            <v>150.80000000000001</v>
          </cell>
          <cell r="F316">
            <v>148</v>
          </cell>
          <cell r="G316">
            <v>148.25</v>
          </cell>
        </row>
        <row r="317">
          <cell r="B317" t="str">
            <v>SLCL</v>
          </cell>
          <cell r="C317" t="str">
            <v>Security Leasing</v>
          </cell>
          <cell r="D317">
            <v>10.75</v>
          </cell>
          <cell r="E317">
            <v>10.95</v>
          </cell>
          <cell r="F317">
            <v>10.75</v>
          </cell>
          <cell r="G317">
            <v>10.95</v>
          </cell>
        </row>
        <row r="318">
          <cell r="B318" t="str">
            <v>NLCL</v>
          </cell>
          <cell r="C318" t="str">
            <v>Network Leasing</v>
          </cell>
          <cell r="D318">
            <v>5.4</v>
          </cell>
          <cell r="E318">
            <v>4.9000000000000004</v>
          </cell>
          <cell r="F318">
            <v>4.8</v>
          </cell>
          <cell r="G318">
            <v>4.8</v>
          </cell>
        </row>
        <row r="319">
          <cell r="B319" t="str">
            <v>PCAL</v>
          </cell>
          <cell r="C319" t="str">
            <v>Pakistan Cables</v>
          </cell>
          <cell r="D319">
            <v>271</v>
          </cell>
          <cell r="E319">
            <v>270</v>
          </cell>
          <cell r="F319">
            <v>265</v>
          </cell>
          <cell r="G319">
            <v>267.89999999999998</v>
          </cell>
        </row>
        <row r="320">
          <cell r="B320" t="str">
            <v>KAPCO-JUN</v>
          </cell>
          <cell r="C320" t="str">
            <v>KAPCO-JUN</v>
          </cell>
          <cell r="D320">
            <v>59.8</v>
          </cell>
          <cell r="E320">
            <v>60.8</v>
          </cell>
          <cell r="F320">
            <v>59.7</v>
          </cell>
          <cell r="G320">
            <v>60.1</v>
          </cell>
        </row>
        <row r="321">
          <cell r="B321" t="str">
            <v>FHAM</v>
          </cell>
          <cell r="C321" t="str">
            <v>Habib Mod</v>
          </cell>
          <cell r="D321">
            <v>13.6</v>
          </cell>
          <cell r="E321">
            <v>13.7</v>
          </cell>
          <cell r="F321">
            <v>13.45</v>
          </cell>
          <cell r="G321">
            <v>13.5</v>
          </cell>
        </row>
        <row r="322">
          <cell r="B322" t="str">
            <v>PRL</v>
          </cell>
          <cell r="C322" t="str">
            <v>Pak Refinery</v>
          </cell>
          <cell r="D322">
            <v>224</v>
          </cell>
          <cell r="E322">
            <v>223.1</v>
          </cell>
          <cell r="F322">
            <v>219</v>
          </cell>
          <cell r="G322">
            <v>221.95</v>
          </cell>
        </row>
        <row r="323">
          <cell r="B323" t="str">
            <v>KOIL</v>
          </cell>
          <cell r="C323" t="str">
            <v>Kohinoor Ind.</v>
          </cell>
          <cell r="D323">
            <v>11.1</v>
          </cell>
          <cell r="E323">
            <v>11.2</v>
          </cell>
          <cell r="F323">
            <v>11</v>
          </cell>
          <cell r="G323">
            <v>11</v>
          </cell>
        </row>
        <row r="324">
          <cell r="B324" t="str">
            <v>PPL-JUL</v>
          </cell>
          <cell r="C324" t="str">
            <v>PPL-JUL</v>
          </cell>
          <cell r="D324">
            <v>267</v>
          </cell>
          <cell r="E324">
            <v>267.79000000000002</v>
          </cell>
          <cell r="F324">
            <v>263</v>
          </cell>
          <cell r="G324">
            <v>264.89999999999998</v>
          </cell>
        </row>
        <row r="325">
          <cell r="B325" t="str">
            <v>PAEL</v>
          </cell>
          <cell r="C325" t="str">
            <v>Pak Elektron</v>
          </cell>
          <cell r="D325">
            <v>86.45</v>
          </cell>
          <cell r="E325">
            <v>87.25</v>
          </cell>
          <cell r="F325">
            <v>85.7</v>
          </cell>
          <cell r="G325">
            <v>86</v>
          </cell>
        </row>
        <row r="326">
          <cell r="B326" t="str">
            <v>OGDC-JUN</v>
          </cell>
          <cell r="C326" t="str">
            <v>OGDC-JUN</v>
          </cell>
          <cell r="D326">
            <v>120.3</v>
          </cell>
          <cell r="E326">
            <v>120.64</v>
          </cell>
          <cell r="F326">
            <v>118.5</v>
          </cell>
          <cell r="G326">
            <v>119.7</v>
          </cell>
        </row>
        <row r="327">
          <cell r="B327" t="str">
            <v>DAWH</v>
          </cell>
          <cell r="C327" t="str">
            <v>Dawood Hercules</v>
          </cell>
          <cell r="D327">
            <v>277</v>
          </cell>
          <cell r="E327">
            <v>278.89999999999998</v>
          </cell>
          <cell r="F327">
            <v>274</v>
          </cell>
          <cell r="G327">
            <v>278.89999999999998</v>
          </cell>
        </row>
        <row r="328">
          <cell r="B328" t="str">
            <v>PMRS</v>
          </cell>
          <cell r="C328" t="str">
            <v>Premier Suger</v>
          </cell>
          <cell r="D328">
            <v>71.650000000000006</v>
          </cell>
          <cell r="E328">
            <v>75.2</v>
          </cell>
          <cell r="F328">
            <v>73.95</v>
          </cell>
          <cell r="G328">
            <v>75.2</v>
          </cell>
        </row>
        <row r="329">
          <cell r="B329" t="str">
            <v>PPL</v>
          </cell>
          <cell r="C329" t="str">
            <v>Pak Petroleum</v>
          </cell>
          <cell r="D329">
            <v>264.64999999999998</v>
          </cell>
          <cell r="E329">
            <v>265.35000000000002</v>
          </cell>
          <cell r="F329">
            <v>260.8</v>
          </cell>
          <cell r="G329">
            <v>262.45</v>
          </cell>
        </row>
        <row r="330">
          <cell r="B330" t="str">
            <v>JDWS</v>
          </cell>
          <cell r="C330" t="str">
            <v>J.D.W.Sugar</v>
          </cell>
          <cell r="D330">
            <v>70.150000000000006</v>
          </cell>
          <cell r="E330">
            <v>70.7</v>
          </cell>
          <cell r="F330">
            <v>69.5</v>
          </cell>
          <cell r="G330">
            <v>70.349999999999994</v>
          </cell>
        </row>
        <row r="331">
          <cell r="B331" t="str">
            <v>SSGC-JUL</v>
          </cell>
          <cell r="C331" t="str">
            <v>SSGC-JUL</v>
          </cell>
          <cell r="D331">
            <v>26.36</v>
          </cell>
          <cell r="E331">
            <v>26.5</v>
          </cell>
          <cell r="F331">
            <v>26.05</v>
          </cell>
          <cell r="G331">
            <v>26.4</v>
          </cell>
        </row>
        <row r="332">
          <cell r="B332" t="str">
            <v>PPL-JUN</v>
          </cell>
          <cell r="C332" t="str">
            <v>PPL-JUN</v>
          </cell>
          <cell r="D332">
            <v>264.89999999999998</v>
          </cell>
          <cell r="E332">
            <v>265.5</v>
          </cell>
          <cell r="F332">
            <v>261</v>
          </cell>
          <cell r="G332">
            <v>261.95</v>
          </cell>
        </row>
        <row r="333">
          <cell r="B333" t="str">
            <v>SMOP</v>
          </cell>
          <cell r="C333" t="str">
            <v>Suzuki Motorcyc</v>
          </cell>
          <cell r="D333">
            <v>17.850000000000001</v>
          </cell>
          <cell r="E333">
            <v>17.8</v>
          </cell>
          <cell r="F333">
            <v>17.5</v>
          </cell>
          <cell r="G333">
            <v>17.5</v>
          </cell>
        </row>
        <row r="334">
          <cell r="B334" t="str">
            <v>PASM</v>
          </cell>
          <cell r="C334" t="str">
            <v>Parmount Spinning</v>
          </cell>
          <cell r="D334">
            <v>12</v>
          </cell>
          <cell r="E334">
            <v>13</v>
          </cell>
          <cell r="F334">
            <v>12.8</v>
          </cell>
          <cell r="G334">
            <v>13</v>
          </cell>
        </row>
        <row r="335">
          <cell r="B335" t="str">
            <v>FABL</v>
          </cell>
          <cell r="C335" t="str">
            <v>Faysal Bank</v>
          </cell>
          <cell r="D335">
            <v>73.05</v>
          </cell>
          <cell r="E335">
            <v>74.349999999999994</v>
          </cell>
          <cell r="F335">
            <v>73.150000000000006</v>
          </cell>
          <cell r="G335">
            <v>74</v>
          </cell>
        </row>
        <row r="336">
          <cell r="B336" t="str">
            <v>FFC-JUL</v>
          </cell>
          <cell r="C336" t="str">
            <v>FFC-JUL</v>
          </cell>
          <cell r="D336">
            <v>122.4</v>
          </cell>
          <cell r="E336">
            <v>123.5</v>
          </cell>
          <cell r="F336">
            <v>121.5</v>
          </cell>
          <cell r="G336">
            <v>122.15</v>
          </cell>
        </row>
        <row r="337">
          <cell r="B337" t="str">
            <v>LATM</v>
          </cell>
          <cell r="C337" t="str">
            <v>Latif Jute</v>
          </cell>
          <cell r="D337">
            <v>9.25</v>
          </cell>
          <cell r="E337">
            <v>9.15</v>
          </cell>
          <cell r="F337">
            <v>9</v>
          </cell>
          <cell r="G337">
            <v>9</v>
          </cell>
        </row>
        <row r="338">
          <cell r="B338" t="str">
            <v>HUBC-JUL</v>
          </cell>
          <cell r="C338" t="str">
            <v>HUBC-JUL</v>
          </cell>
          <cell r="D338">
            <v>37</v>
          </cell>
          <cell r="E338">
            <v>37.75</v>
          </cell>
          <cell r="F338">
            <v>37.15</v>
          </cell>
          <cell r="G338">
            <v>37.200000000000003</v>
          </cell>
        </row>
        <row r="339">
          <cell r="B339" t="str">
            <v>MCB-JUN</v>
          </cell>
          <cell r="C339" t="str">
            <v>MCB-JUN</v>
          </cell>
          <cell r="D339">
            <v>365.5</v>
          </cell>
          <cell r="E339">
            <v>366.89</v>
          </cell>
          <cell r="F339">
            <v>361</v>
          </cell>
          <cell r="G339">
            <v>363.99</v>
          </cell>
        </row>
        <row r="340">
          <cell r="B340" t="str">
            <v>SPLC</v>
          </cell>
          <cell r="C340" t="str">
            <v>Saudi Pak Leas</v>
          </cell>
          <cell r="D340">
            <v>9.5</v>
          </cell>
          <cell r="E340">
            <v>9.5</v>
          </cell>
          <cell r="F340">
            <v>9.35</v>
          </cell>
          <cell r="G340">
            <v>9.5</v>
          </cell>
        </row>
        <row r="341">
          <cell r="B341" t="str">
            <v>ABOT</v>
          </cell>
          <cell r="C341" t="str">
            <v>Abbott (Lab)</v>
          </cell>
          <cell r="D341">
            <v>185.5</v>
          </cell>
          <cell r="E341">
            <v>188</v>
          </cell>
          <cell r="F341">
            <v>185.1</v>
          </cell>
          <cell r="G341">
            <v>186</v>
          </cell>
        </row>
        <row r="342">
          <cell r="B342" t="str">
            <v>MCB-JUL</v>
          </cell>
          <cell r="C342" t="str">
            <v>MCB-JUL</v>
          </cell>
          <cell r="D342">
            <v>365.65</v>
          </cell>
          <cell r="E342">
            <v>366.25</v>
          </cell>
          <cell r="F342">
            <v>360.57</v>
          </cell>
          <cell r="G342">
            <v>363.25</v>
          </cell>
        </row>
        <row r="343">
          <cell r="B343" t="str">
            <v>POLYR</v>
          </cell>
          <cell r="C343" t="str">
            <v>Polyron Limited</v>
          </cell>
          <cell r="D343">
            <v>3.25</v>
          </cell>
          <cell r="E343">
            <v>3.25</v>
          </cell>
          <cell r="F343">
            <v>3.2</v>
          </cell>
          <cell r="G343">
            <v>3.2</v>
          </cell>
        </row>
        <row r="344">
          <cell r="B344" t="str">
            <v>AGIL</v>
          </cell>
          <cell r="C344" t="str">
            <v>Agriautos Ind.</v>
          </cell>
          <cell r="D344">
            <v>98</v>
          </cell>
          <cell r="E344">
            <v>99</v>
          </cell>
          <cell r="F344">
            <v>97.5</v>
          </cell>
          <cell r="G344">
            <v>98.9</v>
          </cell>
        </row>
        <row r="345">
          <cell r="B345" t="str">
            <v>SNGP-JUL</v>
          </cell>
          <cell r="C345" t="str">
            <v>SNGP-JUL</v>
          </cell>
          <cell r="D345">
            <v>71.5</v>
          </cell>
          <cell r="E345">
            <v>71.89</v>
          </cell>
          <cell r="F345">
            <v>70.8</v>
          </cell>
          <cell r="G345">
            <v>71</v>
          </cell>
        </row>
        <row r="346">
          <cell r="B346" t="str">
            <v>FECTC</v>
          </cell>
          <cell r="C346" t="str">
            <v>Fecto Cement</v>
          </cell>
          <cell r="D346">
            <v>32.9</v>
          </cell>
          <cell r="E346">
            <v>32.5</v>
          </cell>
          <cell r="F346">
            <v>32</v>
          </cell>
          <cell r="G346">
            <v>32.5</v>
          </cell>
        </row>
        <row r="347">
          <cell r="B347" t="str">
            <v>NONS</v>
          </cell>
          <cell r="C347" t="str">
            <v>Noon Sugar</v>
          </cell>
          <cell r="D347">
            <v>29.8</v>
          </cell>
          <cell r="E347">
            <v>30.25</v>
          </cell>
          <cell r="F347">
            <v>29.8</v>
          </cell>
          <cell r="G347">
            <v>29.8</v>
          </cell>
        </row>
        <row r="348">
          <cell r="B348" t="str">
            <v>FABL-JUL</v>
          </cell>
          <cell r="C348" t="str">
            <v>FABL-JUL</v>
          </cell>
          <cell r="D348">
            <v>73.900000000000006</v>
          </cell>
          <cell r="E348">
            <v>74.900000000000006</v>
          </cell>
          <cell r="F348">
            <v>73.8</v>
          </cell>
          <cell r="G348">
            <v>74.5</v>
          </cell>
        </row>
        <row r="349">
          <cell r="B349" t="str">
            <v>MTL</v>
          </cell>
          <cell r="C349" t="str">
            <v>Millat Tractors</v>
          </cell>
          <cell r="D349">
            <v>333</v>
          </cell>
          <cell r="E349">
            <v>334.95</v>
          </cell>
          <cell r="F349">
            <v>330</v>
          </cell>
          <cell r="G349">
            <v>331.5</v>
          </cell>
        </row>
        <row r="350">
          <cell r="B350" t="str">
            <v>IGIIL</v>
          </cell>
          <cell r="C350" t="str">
            <v>IGI Insurance</v>
          </cell>
          <cell r="D350">
            <v>399</v>
          </cell>
          <cell r="E350">
            <v>400.95</v>
          </cell>
          <cell r="F350">
            <v>395.05</v>
          </cell>
          <cell r="G350">
            <v>400</v>
          </cell>
        </row>
        <row r="351">
          <cell r="B351" t="str">
            <v>MBF</v>
          </cell>
          <cell r="C351" t="str">
            <v>Meezan Bal.Fund</v>
          </cell>
          <cell r="D351">
            <v>10.199999999999999</v>
          </cell>
          <cell r="E351">
            <v>10.25</v>
          </cell>
          <cell r="F351">
            <v>10.1</v>
          </cell>
          <cell r="G351">
            <v>10.25</v>
          </cell>
        </row>
        <row r="352">
          <cell r="B352" t="str">
            <v>PGF</v>
          </cell>
          <cell r="C352" t="str">
            <v>PICIC Growth</v>
          </cell>
          <cell r="D352">
            <v>34.299999999999997</v>
          </cell>
          <cell r="E352">
            <v>34.299999999999997</v>
          </cell>
          <cell r="F352">
            <v>33.799999999999997</v>
          </cell>
          <cell r="G352">
            <v>33.799999999999997</v>
          </cell>
        </row>
        <row r="353">
          <cell r="B353" t="str">
            <v>OGDC</v>
          </cell>
          <cell r="C353" t="str">
            <v>Oil &amp; Gas Dev.XD</v>
          </cell>
          <cell r="D353">
            <v>120.35</v>
          </cell>
          <cell r="E353">
            <v>120.75</v>
          </cell>
          <cell r="F353">
            <v>119</v>
          </cell>
          <cell r="G353">
            <v>119.8</v>
          </cell>
        </row>
        <row r="354">
          <cell r="B354" t="str">
            <v>UVIC</v>
          </cell>
          <cell r="C354" t="str">
            <v>Universal Insur</v>
          </cell>
          <cell r="D354">
            <v>20.75</v>
          </cell>
          <cell r="E354">
            <v>20.8</v>
          </cell>
          <cell r="F354">
            <v>20.5</v>
          </cell>
          <cell r="G354">
            <v>20.75</v>
          </cell>
        </row>
        <row r="355">
          <cell r="B355" t="str">
            <v>OGDC-JUL</v>
          </cell>
          <cell r="C355" t="str">
            <v>OGDC-JUL</v>
          </cell>
          <cell r="D355">
            <v>121.45</v>
          </cell>
          <cell r="E355">
            <v>121.75</v>
          </cell>
          <cell r="F355">
            <v>120</v>
          </cell>
          <cell r="G355">
            <v>120.6</v>
          </cell>
        </row>
        <row r="356">
          <cell r="B356" t="str">
            <v>PRCBL</v>
          </cell>
          <cell r="C356" t="str">
            <v>Prime Bank</v>
          </cell>
          <cell r="D356">
            <v>51.8</v>
          </cell>
          <cell r="E356">
            <v>52.5</v>
          </cell>
          <cell r="F356">
            <v>51.8</v>
          </cell>
          <cell r="G356">
            <v>52</v>
          </cell>
        </row>
        <row r="357">
          <cell r="B357" t="str">
            <v>BAHL</v>
          </cell>
          <cell r="C357" t="str">
            <v>Bank AL-Habib</v>
          </cell>
          <cell r="D357">
            <v>66.8</v>
          </cell>
          <cell r="E357">
            <v>67.400000000000006</v>
          </cell>
          <cell r="F357">
            <v>66.5</v>
          </cell>
          <cell r="G357">
            <v>66.5</v>
          </cell>
        </row>
        <row r="358">
          <cell r="B358" t="str">
            <v>SCBPL</v>
          </cell>
          <cell r="C358" t="str">
            <v>Stand.Chart.Bank</v>
          </cell>
          <cell r="D358">
            <v>53</v>
          </cell>
          <cell r="E358">
            <v>53.2</v>
          </cell>
          <cell r="F358">
            <v>52.5</v>
          </cell>
          <cell r="G358">
            <v>52.95</v>
          </cell>
        </row>
        <row r="359">
          <cell r="B359" t="str">
            <v>KSBP</v>
          </cell>
          <cell r="C359" t="str">
            <v>K.S.B.Pumps</v>
          </cell>
          <cell r="D359">
            <v>155.80000000000001</v>
          </cell>
          <cell r="E359">
            <v>161.9</v>
          </cell>
          <cell r="F359">
            <v>159.94999999999999</v>
          </cell>
          <cell r="G359">
            <v>159.94999999999999</v>
          </cell>
        </row>
        <row r="360">
          <cell r="B360" t="str">
            <v>CPL</v>
          </cell>
          <cell r="C360" t="str">
            <v>Clariant Pak</v>
          </cell>
          <cell r="D360">
            <v>210</v>
          </cell>
          <cell r="E360">
            <v>209</v>
          </cell>
          <cell r="F360">
            <v>206.4</v>
          </cell>
          <cell r="G360">
            <v>208.25</v>
          </cell>
        </row>
        <row r="361">
          <cell r="B361" t="str">
            <v>FPJM</v>
          </cell>
          <cell r="C361" t="str">
            <v>Punjab Mod.</v>
          </cell>
          <cell r="D361">
            <v>8.1</v>
          </cell>
          <cell r="E361">
            <v>8</v>
          </cell>
          <cell r="F361">
            <v>7.9</v>
          </cell>
          <cell r="G361">
            <v>8</v>
          </cell>
        </row>
        <row r="362">
          <cell r="B362" t="str">
            <v>ZTL</v>
          </cell>
          <cell r="C362" t="str">
            <v>Zephyr Textile Ltd</v>
          </cell>
          <cell r="D362">
            <v>8.1999999999999993</v>
          </cell>
          <cell r="E362">
            <v>8.25</v>
          </cell>
          <cell r="F362">
            <v>8.15</v>
          </cell>
          <cell r="G362">
            <v>8.1999999999999993</v>
          </cell>
        </row>
        <row r="363">
          <cell r="B363" t="str">
            <v>SHEL</v>
          </cell>
          <cell r="C363" t="str">
            <v>Shell Pakistan</v>
          </cell>
          <cell r="D363">
            <v>412</v>
          </cell>
          <cell r="E363">
            <v>415</v>
          </cell>
          <cell r="F363">
            <v>410.05</v>
          </cell>
          <cell r="G363">
            <v>410.05</v>
          </cell>
        </row>
        <row r="364">
          <cell r="B364" t="str">
            <v>AKDITF</v>
          </cell>
          <cell r="C364" t="str">
            <v>AKD IndexSPOT</v>
          </cell>
          <cell r="D364">
            <v>13.05</v>
          </cell>
          <cell r="E364">
            <v>13.75</v>
          </cell>
          <cell r="F364">
            <v>13.6</v>
          </cell>
          <cell r="G364">
            <v>13.7</v>
          </cell>
        </row>
        <row r="365">
          <cell r="B365" t="str">
            <v>FNBM</v>
          </cell>
          <cell r="C365" t="str">
            <v>Nat.Bank Mod</v>
          </cell>
          <cell r="D365">
            <v>8.8000000000000007</v>
          </cell>
          <cell r="E365">
            <v>8.6999999999999993</v>
          </cell>
          <cell r="F365">
            <v>8.6</v>
          </cell>
          <cell r="G365">
            <v>8.65</v>
          </cell>
        </row>
        <row r="366">
          <cell r="B366" t="str">
            <v>ATBA</v>
          </cell>
          <cell r="C366" t="str">
            <v>Atlas Battery</v>
          </cell>
          <cell r="D366">
            <v>159.85</v>
          </cell>
          <cell r="E366">
            <v>167.8</v>
          </cell>
          <cell r="F366">
            <v>166</v>
          </cell>
          <cell r="G366">
            <v>167.8</v>
          </cell>
        </row>
        <row r="367">
          <cell r="B367" t="str">
            <v>FANM</v>
          </cell>
          <cell r="C367" t="str">
            <v>AL-Noor Mod.</v>
          </cell>
          <cell r="D367">
            <v>4.5999999999999996</v>
          </cell>
          <cell r="E367">
            <v>4.45</v>
          </cell>
          <cell r="F367">
            <v>4.4000000000000004</v>
          </cell>
          <cell r="G367">
            <v>4.45</v>
          </cell>
        </row>
        <row r="368">
          <cell r="B368" t="str">
            <v>FCSC</v>
          </cell>
          <cell r="C368" t="str">
            <v>Ist.Capital Sec.</v>
          </cell>
          <cell r="D368">
            <v>66.55</v>
          </cell>
          <cell r="E368">
            <v>69.849999999999994</v>
          </cell>
          <cell r="F368">
            <v>69.150000000000006</v>
          </cell>
          <cell r="G368">
            <v>69.849999999999994</v>
          </cell>
        </row>
        <row r="369">
          <cell r="B369" t="str">
            <v>HMB</v>
          </cell>
          <cell r="C369" t="str">
            <v>Habib Metro Bank</v>
          </cell>
          <cell r="D369">
            <v>77.650000000000006</v>
          </cell>
          <cell r="E369">
            <v>77.8</v>
          </cell>
          <cell r="F369">
            <v>77</v>
          </cell>
          <cell r="G369">
            <v>77</v>
          </cell>
        </row>
        <row r="370">
          <cell r="B370" t="str">
            <v>PSMC</v>
          </cell>
          <cell r="C370" t="str">
            <v>Pak Suzuki</v>
          </cell>
          <cell r="D370">
            <v>393</v>
          </cell>
          <cell r="E370">
            <v>395</v>
          </cell>
          <cell r="F370">
            <v>391</v>
          </cell>
          <cell r="G370">
            <v>392</v>
          </cell>
        </row>
        <row r="371">
          <cell r="B371" t="str">
            <v>PIF</v>
          </cell>
          <cell r="C371" t="str">
            <v>PICIC Inv.Fund</v>
          </cell>
          <cell r="D371">
            <v>15.25</v>
          </cell>
          <cell r="E371">
            <v>15.35</v>
          </cell>
          <cell r="F371">
            <v>15.2</v>
          </cell>
          <cell r="G371">
            <v>15.25</v>
          </cell>
        </row>
        <row r="372">
          <cell r="B372" t="str">
            <v>FHBM</v>
          </cell>
          <cell r="C372" t="str">
            <v>H.B.L.Mod.</v>
          </cell>
          <cell r="D372">
            <v>10.199999999999999</v>
          </cell>
          <cell r="E372">
            <v>10</v>
          </cell>
          <cell r="F372">
            <v>9.9</v>
          </cell>
          <cell r="G372">
            <v>9.9</v>
          </cell>
        </row>
        <row r="373">
          <cell r="B373" t="str">
            <v>GLAXO</v>
          </cell>
          <cell r="C373" t="str">
            <v>GlaxoSmith</v>
          </cell>
          <cell r="D373">
            <v>186.5</v>
          </cell>
          <cell r="E373">
            <v>188.8</v>
          </cell>
          <cell r="F373">
            <v>187</v>
          </cell>
          <cell r="G373">
            <v>187.5</v>
          </cell>
        </row>
        <row r="374">
          <cell r="B374" t="str">
            <v>LAKST</v>
          </cell>
          <cell r="C374" t="str">
            <v>Lakson Tobacco</v>
          </cell>
          <cell r="D374">
            <v>550</v>
          </cell>
          <cell r="E374">
            <v>575</v>
          </cell>
          <cell r="F374">
            <v>570</v>
          </cell>
          <cell r="G374">
            <v>575</v>
          </cell>
        </row>
        <row r="375">
          <cell r="B375" t="str">
            <v>YOUW</v>
          </cell>
          <cell r="C375" t="str">
            <v>Yousuf Weaving</v>
          </cell>
          <cell r="D375">
            <v>5.8</v>
          </cell>
          <cell r="E375">
            <v>6.45</v>
          </cell>
          <cell r="F375">
            <v>6.4</v>
          </cell>
          <cell r="G375">
            <v>6.45</v>
          </cell>
        </row>
        <row r="376">
          <cell r="B376" t="str">
            <v>OLPL</v>
          </cell>
          <cell r="C376" t="str">
            <v>Orix Leasing</v>
          </cell>
          <cell r="D376">
            <v>29.75</v>
          </cell>
          <cell r="E376">
            <v>29.75</v>
          </cell>
          <cell r="F376">
            <v>29.5</v>
          </cell>
          <cell r="G376">
            <v>29.75</v>
          </cell>
        </row>
        <row r="377">
          <cell r="B377" t="str">
            <v>CPAL</v>
          </cell>
          <cell r="C377" t="str">
            <v>Cap.Assets Leasing</v>
          </cell>
          <cell r="D377">
            <v>6</v>
          </cell>
          <cell r="E377">
            <v>5.55</v>
          </cell>
          <cell r="F377">
            <v>5.5</v>
          </cell>
          <cell r="G377">
            <v>5.5</v>
          </cell>
        </row>
        <row r="378">
          <cell r="B378" t="str">
            <v>WAHN</v>
          </cell>
          <cell r="C378" t="str">
            <v>Wah-Noble</v>
          </cell>
          <cell r="D378">
            <v>32.75</v>
          </cell>
          <cell r="E378">
            <v>33</v>
          </cell>
          <cell r="F378">
            <v>32.75</v>
          </cell>
          <cell r="G378">
            <v>33</v>
          </cell>
        </row>
        <row r="379">
          <cell r="B379" t="str">
            <v>KAPCO-JUL</v>
          </cell>
          <cell r="C379" t="str">
            <v>KAPCO-JUL</v>
          </cell>
          <cell r="D379">
            <v>59.85</v>
          </cell>
          <cell r="E379">
            <v>60.25</v>
          </cell>
          <cell r="F379">
            <v>59.8</v>
          </cell>
          <cell r="G379">
            <v>60.2</v>
          </cell>
        </row>
        <row r="380">
          <cell r="B380" t="str">
            <v>TGL</v>
          </cell>
          <cell r="C380" t="str">
            <v>Tariq Glass Ind.</v>
          </cell>
          <cell r="D380">
            <v>69</v>
          </cell>
          <cell r="E380">
            <v>69.5</v>
          </cell>
          <cell r="F380">
            <v>69</v>
          </cell>
          <cell r="G380">
            <v>69.25</v>
          </cell>
        </row>
        <row r="381">
          <cell r="B381" t="str">
            <v>PTEC</v>
          </cell>
          <cell r="C381" t="str">
            <v>Pak Telephone</v>
          </cell>
          <cell r="D381">
            <v>7.5</v>
          </cell>
          <cell r="E381">
            <v>6.9</v>
          </cell>
          <cell r="F381">
            <v>6.85</v>
          </cell>
          <cell r="G381">
            <v>6.85</v>
          </cell>
        </row>
        <row r="382">
          <cell r="B382" t="str">
            <v>HINO</v>
          </cell>
          <cell r="C382" t="str">
            <v>Hinopak Motor</v>
          </cell>
          <cell r="D382">
            <v>364.5</v>
          </cell>
          <cell r="E382">
            <v>365</v>
          </cell>
          <cell r="F382">
            <v>363</v>
          </cell>
          <cell r="G382">
            <v>363</v>
          </cell>
        </row>
        <row r="383">
          <cell r="B383" t="str">
            <v>ATFF</v>
          </cell>
          <cell r="C383" t="str">
            <v>Atlas Fund of Funds</v>
          </cell>
          <cell r="D383">
            <v>9.15</v>
          </cell>
          <cell r="E383">
            <v>9.1999999999999993</v>
          </cell>
          <cell r="F383">
            <v>9.15</v>
          </cell>
          <cell r="G383">
            <v>9.1999999999999993</v>
          </cell>
        </row>
        <row r="384">
          <cell r="B384" t="str">
            <v>ISIL</v>
          </cell>
          <cell r="C384" t="str">
            <v>Ismail Ind.</v>
          </cell>
          <cell r="D384">
            <v>39.25</v>
          </cell>
          <cell r="E384">
            <v>40</v>
          </cell>
          <cell r="F384">
            <v>39.799999999999997</v>
          </cell>
          <cell r="G384">
            <v>40</v>
          </cell>
        </row>
        <row r="385">
          <cell r="B385" t="str">
            <v>STCL</v>
          </cell>
          <cell r="C385" t="str">
            <v>Shabbir Tiles</v>
          </cell>
          <cell r="D385">
            <v>45</v>
          </cell>
          <cell r="E385">
            <v>46.5</v>
          </cell>
          <cell r="F385">
            <v>46.3</v>
          </cell>
          <cell r="G385">
            <v>46.5</v>
          </cell>
        </row>
        <row r="386">
          <cell r="B386" t="str">
            <v>SURC</v>
          </cell>
          <cell r="C386" t="str">
            <v>Suraj Cotton</v>
          </cell>
          <cell r="D386">
            <v>59.4</v>
          </cell>
          <cell r="E386">
            <v>59.25</v>
          </cell>
          <cell r="F386">
            <v>59</v>
          </cell>
          <cell r="G386">
            <v>59.25</v>
          </cell>
        </row>
        <row r="387">
          <cell r="B387" t="str">
            <v>SFL</v>
          </cell>
          <cell r="C387" t="str">
            <v>Sapphire Fiber</v>
          </cell>
          <cell r="D387">
            <v>174</v>
          </cell>
          <cell r="E387">
            <v>182.7</v>
          </cell>
          <cell r="F387">
            <v>182</v>
          </cell>
          <cell r="G387">
            <v>182.7</v>
          </cell>
        </row>
        <row r="388">
          <cell r="B388" t="str">
            <v>BWHL</v>
          </cell>
          <cell r="C388" t="str">
            <v>Bal.Wheels</v>
          </cell>
          <cell r="D388">
            <v>66.2</v>
          </cell>
          <cell r="E388">
            <v>66.25</v>
          </cell>
          <cell r="F388">
            <v>66</v>
          </cell>
          <cell r="G388">
            <v>66</v>
          </cell>
        </row>
        <row r="389">
          <cell r="B389" t="str">
            <v>SAPL</v>
          </cell>
          <cell r="C389" t="str">
            <v>Sanofi-Aventis</v>
          </cell>
          <cell r="D389">
            <v>322</v>
          </cell>
          <cell r="E389">
            <v>316</v>
          </cell>
          <cell r="F389">
            <v>315</v>
          </cell>
          <cell r="G389">
            <v>315</v>
          </cell>
        </row>
        <row r="390">
          <cell r="B390" t="str">
            <v>BERG</v>
          </cell>
          <cell r="C390" t="str">
            <v>Berger Paints</v>
          </cell>
          <cell r="D390">
            <v>150</v>
          </cell>
          <cell r="E390">
            <v>151.5</v>
          </cell>
          <cell r="F390">
            <v>151.05000000000001</v>
          </cell>
          <cell r="G390">
            <v>151.05000000000001</v>
          </cell>
        </row>
        <row r="391">
          <cell r="B391" t="str">
            <v>JDMT</v>
          </cell>
          <cell r="C391" t="str">
            <v>Janana D Mal</v>
          </cell>
          <cell r="D391">
            <v>26.25</v>
          </cell>
          <cell r="E391">
            <v>27.55</v>
          </cell>
          <cell r="F391">
            <v>27.5</v>
          </cell>
          <cell r="G391">
            <v>27.55</v>
          </cell>
        </row>
        <row r="392">
          <cell r="B392" t="str">
            <v>ASKL</v>
          </cell>
          <cell r="C392" t="str">
            <v>Askari Leasing</v>
          </cell>
          <cell r="D392">
            <v>32.799999999999997</v>
          </cell>
          <cell r="E392">
            <v>32.799999999999997</v>
          </cell>
          <cell r="F392">
            <v>32.75</v>
          </cell>
          <cell r="G392">
            <v>32.75</v>
          </cell>
        </row>
        <row r="393">
          <cell r="B393" t="str">
            <v>NOPK</v>
          </cell>
          <cell r="C393" t="str">
            <v>Noon Pakistan</v>
          </cell>
          <cell r="D393">
            <v>155</v>
          </cell>
          <cell r="E393">
            <v>160</v>
          </cell>
          <cell r="F393">
            <v>159.94999999999999</v>
          </cell>
          <cell r="G393">
            <v>160</v>
          </cell>
        </row>
        <row r="394">
          <cell r="B394" t="str">
            <v>BPGF</v>
          </cell>
          <cell r="C394" t="str">
            <v>BMA Principal Fund</v>
          </cell>
          <cell r="D394">
            <v>9</v>
          </cell>
          <cell r="E394">
            <v>9</v>
          </cell>
          <cell r="F394">
            <v>9</v>
          </cell>
          <cell r="G394">
            <v>9</v>
          </cell>
        </row>
        <row r="395">
          <cell r="B395" t="str">
            <v>DOMF</v>
          </cell>
          <cell r="C395" t="str">
            <v>Dominion Stock</v>
          </cell>
          <cell r="D395">
            <v>1.65</v>
          </cell>
          <cell r="E395">
            <v>1.6</v>
          </cell>
          <cell r="F395">
            <v>1.6</v>
          </cell>
          <cell r="G395">
            <v>1.6</v>
          </cell>
        </row>
        <row r="396">
          <cell r="B396" t="str">
            <v>WEBF</v>
          </cell>
          <cell r="C396" t="str">
            <v>WE Balanced Fund</v>
          </cell>
          <cell r="D396">
            <v>9.9</v>
          </cell>
          <cell r="E396">
            <v>9.9</v>
          </cell>
          <cell r="F396">
            <v>9.9</v>
          </cell>
          <cell r="G396">
            <v>9.9</v>
          </cell>
        </row>
        <row r="397">
          <cell r="B397" t="str">
            <v>TRSM</v>
          </cell>
          <cell r="C397" t="str">
            <v>Trust Modaraba</v>
          </cell>
          <cell r="D397">
            <v>4.75</v>
          </cell>
          <cell r="E397">
            <v>4.75</v>
          </cell>
          <cell r="F397">
            <v>4.75</v>
          </cell>
          <cell r="G397">
            <v>4.75</v>
          </cell>
        </row>
        <row r="398">
          <cell r="B398" t="str">
            <v>CLC</v>
          </cell>
          <cell r="C398" t="str">
            <v>Crescent Leasing</v>
          </cell>
          <cell r="D398">
            <v>8</v>
          </cell>
          <cell r="E398">
            <v>8</v>
          </cell>
          <cell r="F398">
            <v>8</v>
          </cell>
          <cell r="G398">
            <v>8</v>
          </cell>
        </row>
        <row r="399">
          <cell r="B399" t="str">
            <v>ENGL</v>
          </cell>
          <cell r="C399" t="str">
            <v>English Leas</v>
          </cell>
          <cell r="D399">
            <v>5</v>
          </cell>
          <cell r="E399">
            <v>5.5</v>
          </cell>
          <cell r="F399">
            <v>5.5</v>
          </cell>
          <cell r="G399">
            <v>5.5</v>
          </cell>
        </row>
        <row r="400">
          <cell r="B400" t="str">
            <v>IALC</v>
          </cell>
          <cell r="C400" t="str">
            <v>Interasia Leasi</v>
          </cell>
          <cell r="D400">
            <v>0.6</v>
          </cell>
          <cell r="E400">
            <v>0.6</v>
          </cell>
          <cell r="F400">
            <v>0.6</v>
          </cell>
          <cell r="G400">
            <v>0.6</v>
          </cell>
        </row>
        <row r="401">
          <cell r="B401" t="str">
            <v>GRYL</v>
          </cell>
          <cell r="C401" t="str">
            <v>Grays Leasing</v>
          </cell>
          <cell r="D401">
            <v>8.3000000000000007</v>
          </cell>
          <cell r="E401">
            <v>7.6</v>
          </cell>
          <cell r="F401">
            <v>7.6</v>
          </cell>
          <cell r="G401">
            <v>7.6</v>
          </cell>
        </row>
        <row r="402">
          <cell r="B402" t="str">
            <v>PGLC</v>
          </cell>
          <cell r="C402" t="str">
            <v>Pak Gulf Leas</v>
          </cell>
          <cell r="D402">
            <v>15.5</v>
          </cell>
          <cell r="E402">
            <v>15</v>
          </cell>
          <cell r="F402">
            <v>15</v>
          </cell>
          <cell r="G402">
            <v>15</v>
          </cell>
        </row>
        <row r="403">
          <cell r="B403" t="str">
            <v>SLCPA</v>
          </cell>
          <cell r="C403" t="str">
            <v>Sec.Lea(Pre)9.1</v>
          </cell>
          <cell r="D403">
            <v>9</v>
          </cell>
          <cell r="E403">
            <v>9.1</v>
          </cell>
          <cell r="F403">
            <v>9.1</v>
          </cell>
          <cell r="G403">
            <v>9.1</v>
          </cell>
        </row>
        <row r="404">
          <cell r="B404" t="str">
            <v>ULL</v>
          </cell>
          <cell r="C404" t="str">
            <v>Union Leasing</v>
          </cell>
          <cell r="D404">
            <v>11</v>
          </cell>
          <cell r="E404">
            <v>11.1</v>
          </cell>
          <cell r="F404">
            <v>11.1</v>
          </cell>
          <cell r="G404">
            <v>11.1</v>
          </cell>
        </row>
        <row r="405">
          <cell r="B405" t="str">
            <v>NMBL</v>
          </cell>
          <cell r="C405" t="str">
            <v>Network Mic Bank</v>
          </cell>
          <cell r="D405">
            <v>8.4</v>
          </cell>
          <cell r="E405">
            <v>8.5</v>
          </cell>
          <cell r="F405">
            <v>8.5</v>
          </cell>
          <cell r="G405">
            <v>8.5</v>
          </cell>
        </row>
        <row r="406">
          <cell r="B406" t="str">
            <v>ITSL</v>
          </cell>
          <cell r="C406" t="str">
            <v>Investec Sec.</v>
          </cell>
          <cell r="D406">
            <v>2.7</v>
          </cell>
          <cell r="E406">
            <v>2.7</v>
          </cell>
          <cell r="F406">
            <v>2.7</v>
          </cell>
          <cell r="G406">
            <v>2.7</v>
          </cell>
        </row>
        <row r="407">
          <cell r="B407" t="str">
            <v>PRIB</v>
          </cell>
          <cell r="C407" t="str">
            <v>Prud.Inv.Bank</v>
          </cell>
          <cell r="D407">
            <v>3.2</v>
          </cell>
          <cell r="E407">
            <v>3</v>
          </cell>
          <cell r="F407">
            <v>3</v>
          </cell>
          <cell r="G407">
            <v>3</v>
          </cell>
        </row>
        <row r="408">
          <cell r="B408" t="str">
            <v>PIL</v>
          </cell>
          <cell r="C408" t="str">
            <v>PICIC Ins.Ltd.</v>
          </cell>
          <cell r="D408">
            <v>47.8</v>
          </cell>
          <cell r="E408">
            <v>50.15</v>
          </cell>
          <cell r="F408">
            <v>50.15</v>
          </cell>
          <cell r="G408">
            <v>50.15</v>
          </cell>
        </row>
        <row r="409">
          <cell r="B409" t="str">
            <v>DINT</v>
          </cell>
          <cell r="C409" t="str">
            <v>Din Textile</v>
          </cell>
          <cell r="D409">
            <v>27.9</v>
          </cell>
          <cell r="E409">
            <v>27.9</v>
          </cell>
          <cell r="F409">
            <v>27.9</v>
          </cell>
          <cell r="G409">
            <v>27.9</v>
          </cell>
        </row>
        <row r="410">
          <cell r="B410" t="str">
            <v>ELSM</v>
          </cell>
          <cell r="C410" t="str">
            <v>Ellcot Spinning</v>
          </cell>
          <cell r="D410">
            <v>25.3</v>
          </cell>
          <cell r="E410">
            <v>25.5</v>
          </cell>
          <cell r="F410">
            <v>25.5</v>
          </cell>
          <cell r="G410">
            <v>25.5</v>
          </cell>
        </row>
        <row r="411">
          <cell r="B411" t="str">
            <v>GUTM</v>
          </cell>
          <cell r="C411" t="str">
            <v>Gulistan Textile</v>
          </cell>
          <cell r="D411">
            <v>24.5</v>
          </cell>
          <cell r="E411">
            <v>25.7</v>
          </cell>
          <cell r="F411">
            <v>25.7</v>
          </cell>
          <cell r="G411">
            <v>25.7</v>
          </cell>
        </row>
        <row r="412">
          <cell r="B412" t="str">
            <v>GSPM</v>
          </cell>
          <cell r="C412" t="str">
            <v>Gulshan Spinning</v>
          </cell>
          <cell r="D412">
            <v>13.4</v>
          </cell>
          <cell r="E412">
            <v>12.8</v>
          </cell>
          <cell r="F412">
            <v>12.8</v>
          </cell>
          <cell r="G412">
            <v>12.8</v>
          </cell>
        </row>
        <row r="413">
          <cell r="B413" t="str">
            <v>HMIM</v>
          </cell>
          <cell r="C413" t="str">
            <v>H.M.Ismail</v>
          </cell>
          <cell r="D413">
            <v>4.3</v>
          </cell>
          <cell r="E413">
            <v>4</v>
          </cell>
          <cell r="F413">
            <v>4</v>
          </cell>
          <cell r="G413">
            <v>4</v>
          </cell>
        </row>
        <row r="414">
          <cell r="B414" t="str">
            <v>ZAHT</v>
          </cell>
          <cell r="C414" t="str">
            <v>ZahidJee Textile</v>
          </cell>
          <cell r="D414">
            <v>13.7</v>
          </cell>
          <cell r="E414">
            <v>13.5</v>
          </cell>
          <cell r="F414">
            <v>13.5</v>
          </cell>
          <cell r="G414">
            <v>13.5</v>
          </cell>
        </row>
        <row r="415">
          <cell r="B415" t="str">
            <v>NPSM</v>
          </cell>
          <cell r="C415" t="str">
            <v>N. P. Spinning</v>
          </cell>
          <cell r="D415">
            <v>33.85</v>
          </cell>
          <cell r="E415">
            <v>33</v>
          </cell>
          <cell r="F415">
            <v>33</v>
          </cell>
          <cell r="G415">
            <v>33</v>
          </cell>
        </row>
        <row r="416">
          <cell r="B416" t="str">
            <v>RAVT</v>
          </cell>
          <cell r="C416" t="str">
            <v>Ravi Textile</v>
          </cell>
          <cell r="D416">
            <v>2.2000000000000002</v>
          </cell>
          <cell r="E416">
            <v>2</v>
          </cell>
          <cell r="F416">
            <v>2</v>
          </cell>
          <cell r="G416">
            <v>2</v>
          </cell>
        </row>
        <row r="417">
          <cell r="B417" t="str">
            <v>SAIF</v>
          </cell>
          <cell r="C417" t="str">
            <v>Saif Textile</v>
          </cell>
          <cell r="D417">
            <v>17</v>
          </cell>
          <cell r="E417">
            <v>16.05</v>
          </cell>
          <cell r="F417">
            <v>16.05</v>
          </cell>
          <cell r="G417">
            <v>16.05</v>
          </cell>
        </row>
        <row r="418">
          <cell r="B418" t="str">
            <v>SRSM</v>
          </cell>
          <cell r="C418" t="str">
            <v>Sargoda Sp.</v>
          </cell>
          <cell r="D418">
            <v>7.95</v>
          </cell>
          <cell r="E418">
            <v>7.5</v>
          </cell>
          <cell r="F418">
            <v>7.5</v>
          </cell>
          <cell r="G418">
            <v>7.5</v>
          </cell>
        </row>
        <row r="419">
          <cell r="B419" t="str">
            <v>QAYS</v>
          </cell>
          <cell r="C419" t="str">
            <v>Qayyum Spinning</v>
          </cell>
          <cell r="D419">
            <v>0.75</v>
          </cell>
          <cell r="E419">
            <v>0.85</v>
          </cell>
          <cell r="F419">
            <v>0.85</v>
          </cell>
          <cell r="G419">
            <v>0.85</v>
          </cell>
        </row>
        <row r="420">
          <cell r="B420" t="str">
            <v>SERT</v>
          </cell>
          <cell r="C420" t="str">
            <v>Service Tex.XR</v>
          </cell>
          <cell r="D420">
            <v>2.5</v>
          </cell>
          <cell r="E420">
            <v>2.5</v>
          </cell>
          <cell r="F420">
            <v>2.5</v>
          </cell>
          <cell r="G420">
            <v>2.5</v>
          </cell>
        </row>
        <row r="421">
          <cell r="B421" t="str">
            <v>SUCM</v>
          </cell>
          <cell r="C421" t="str">
            <v>Sunshine Cotton</v>
          </cell>
          <cell r="D421">
            <v>0.75</v>
          </cell>
          <cell r="E421">
            <v>0.75</v>
          </cell>
          <cell r="F421">
            <v>0.75</v>
          </cell>
          <cell r="G421">
            <v>0.75</v>
          </cell>
        </row>
        <row r="422">
          <cell r="B422" t="str">
            <v>ICCT</v>
          </cell>
          <cell r="C422" t="str">
            <v>I.C.C.Textile</v>
          </cell>
          <cell r="D422">
            <v>6</v>
          </cell>
          <cell r="E422">
            <v>6</v>
          </cell>
          <cell r="F422">
            <v>6</v>
          </cell>
          <cell r="G422">
            <v>6</v>
          </cell>
        </row>
        <row r="423">
          <cell r="B423" t="str">
            <v>GFIL</v>
          </cell>
          <cell r="C423" t="str">
            <v>Ghazi Fabrics</v>
          </cell>
          <cell r="D423">
            <v>7</v>
          </cell>
          <cell r="E423">
            <v>6.4</v>
          </cell>
          <cell r="F423">
            <v>6.4</v>
          </cell>
          <cell r="G423">
            <v>6.4</v>
          </cell>
        </row>
        <row r="424">
          <cell r="B424" t="str">
            <v>ISTM</v>
          </cell>
          <cell r="C424" t="str">
            <v>Ishaq Textile</v>
          </cell>
          <cell r="D424">
            <v>15.9</v>
          </cell>
          <cell r="E424">
            <v>16.399999999999999</v>
          </cell>
          <cell r="F424">
            <v>16.399999999999999</v>
          </cell>
          <cell r="G424">
            <v>16.399999999999999</v>
          </cell>
        </row>
        <row r="425">
          <cell r="B425" t="str">
            <v>JUBS</v>
          </cell>
          <cell r="C425" t="str">
            <v>Jubilee Sp.</v>
          </cell>
          <cell r="D425">
            <v>5.5</v>
          </cell>
          <cell r="E425">
            <v>5</v>
          </cell>
          <cell r="F425">
            <v>5</v>
          </cell>
          <cell r="G425">
            <v>5</v>
          </cell>
        </row>
        <row r="426">
          <cell r="B426" t="str">
            <v>KTML</v>
          </cell>
          <cell r="C426" t="str">
            <v>Kohinoor Textile</v>
          </cell>
          <cell r="D426">
            <v>25.5</v>
          </cell>
          <cell r="E426">
            <v>26.75</v>
          </cell>
          <cell r="F426">
            <v>26.75</v>
          </cell>
          <cell r="G426">
            <v>26.75</v>
          </cell>
        </row>
        <row r="427">
          <cell r="B427" t="str">
            <v>MFTM</v>
          </cell>
          <cell r="C427" t="str">
            <v>Mohd.Farooq</v>
          </cell>
          <cell r="D427">
            <v>9</v>
          </cell>
          <cell r="E427">
            <v>9</v>
          </cell>
          <cell r="F427">
            <v>9</v>
          </cell>
          <cell r="G427">
            <v>9</v>
          </cell>
        </row>
        <row r="428">
          <cell r="B428" t="str">
            <v>REDT</v>
          </cell>
          <cell r="C428" t="str">
            <v>Redco Tex.</v>
          </cell>
          <cell r="D428">
            <v>2.35</v>
          </cell>
          <cell r="E428">
            <v>2.2999999999999998</v>
          </cell>
          <cell r="F428">
            <v>2.2999999999999998</v>
          </cell>
          <cell r="G428">
            <v>2.2999999999999998</v>
          </cell>
        </row>
        <row r="429">
          <cell r="B429" t="str">
            <v>GATI</v>
          </cell>
          <cell r="C429" t="str">
            <v>Gatron Ind.</v>
          </cell>
          <cell r="D429">
            <v>161.30000000000001</v>
          </cell>
          <cell r="E429">
            <v>169.35</v>
          </cell>
          <cell r="F429">
            <v>169.35</v>
          </cell>
          <cell r="G429">
            <v>169.35</v>
          </cell>
        </row>
        <row r="430">
          <cell r="B430" t="str">
            <v>INDP</v>
          </cell>
          <cell r="C430" t="str">
            <v>Indus Poly.</v>
          </cell>
          <cell r="D430">
            <v>3.2</v>
          </cell>
          <cell r="E430">
            <v>3.05</v>
          </cell>
          <cell r="F430">
            <v>3.05</v>
          </cell>
          <cell r="G430">
            <v>3.05</v>
          </cell>
        </row>
        <row r="431">
          <cell r="B431" t="str">
            <v>AMFL</v>
          </cell>
          <cell r="C431" t="str">
            <v>Amin Fabrics</v>
          </cell>
          <cell r="D431">
            <v>7</v>
          </cell>
          <cell r="E431">
            <v>7</v>
          </cell>
          <cell r="F431">
            <v>7</v>
          </cell>
          <cell r="G431">
            <v>7</v>
          </cell>
        </row>
        <row r="432">
          <cell r="B432" t="str">
            <v>AASML</v>
          </cell>
          <cell r="C432" t="str">
            <v>Al-Asif Sugar</v>
          </cell>
          <cell r="D432">
            <v>4.0999999999999996</v>
          </cell>
          <cell r="E432">
            <v>4.0999999999999996</v>
          </cell>
          <cell r="F432">
            <v>4.0999999999999996</v>
          </cell>
          <cell r="G432">
            <v>4.0999999999999996</v>
          </cell>
        </row>
        <row r="433">
          <cell r="B433" t="str">
            <v>MZSM</v>
          </cell>
          <cell r="C433" t="str">
            <v>Mirza Sugar</v>
          </cell>
          <cell r="D433">
            <v>2.65</v>
          </cell>
          <cell r="E433">
            <v>2.5</v>
          </cell>
          <cell r="F433">
            <v>2.5</v>
          </cell>
          <cell r="G433">
            <v>2.5</v>
          </cell>
        </row>
        <row r="434">
          <cell r="B434" t="str">
            <v>JVDC</v>
          </cell>
          <cell r="C434" t="str">
            <v>Javedan Cement</v>
          </cell>
          <cell r="D434">
            <v>106</v>
          </cell>
          <cell r="E434">
            <v>106</v>
          </cell>
          <cell r="F434">
            <v>106</v>
          </cell>
          <cell r="G434">
            <v>106</v>
          </cell>
        </row>
        <row r="435">
          <cell r="B435" t="str">
            <v>MLCFPS</v>
          </cell>
          <cell r="C435" t="str">
            <v>MapleLeaf(Pref)</v>
          </cell>
          <cell r="D435">
            <v>7</v>
          </cell>
          <cell r="E435">
            <v>8</v>
          </cell>
          <cell r="F435">
            <v>8</v>
          </cell>
          <cell r="G435">
            <v>8</v>
          </cell>
        </row>
        <row r="436">
          <cell r="B436" t="str">
            <v>PKSLC</v>
          </cell>
          <cell r="C436" t="str">
            <v>Pak.Slag</v>
          </cell>
          <cell r="D436">
            <v>5.05</v>
          </cell>
          <cell r="E436">
            <v>5</v>
          </cell>
          <cell r="F436">
            <v>5</v>
          </cell>
          <cell r="G436">
            <v>5</v>
          </cell>
        </row>
        <row r="437">
          <cell r="B437" t="str">
            <v>MSCL</v>
          </cell>
          <cell r="C437" t="str">
            <v>Metro Steel</v>
          </cell>
          <cell r="D437">
            <v>20.05</v>
          </cell>
          <cell r="E437">
            <v>20.5</v>
          </cell>
          <cell r="F437">
            <v>20.5</v>
          </cell>
          <cell r="G437">
            <v>20.5</v>
          </cell>
        </row>
        <row r="438">
          <cell r="B438" t="str">
            <v>QUSW</v>
          </cell>
          <cell r="C438" t="str">
            <v>Quality Steel</v>
          </cell>
          <cell r="D438">
            <v>7.5</v>
          </cell>
          <cell r="E438">
            <v>6.5</v>
          </cell>
          <cell r="F438">
            <v>6.5</v>
          </cell>
          <cell r="G438">
            <v>6.5</v>
          </cell>
        </row>
        <row r="439">
          <cell r="B439" t="str">
            <v>TAXE</v>
          </cell>
          <cell r="C439" t="str">
            <v>Taxila Engg.</v>
          </cell>
          <cell r="D439">
            <v>3.4</v>
          </cell>
          <cell r="E439">
            <v>3</v>
          </cell>
          <cell r="F439">
            <v>3</v>
          </cell>
          <cell r="G439">
            <v>3</v>
          </cell>
        </row>
        <row r="440">
          <cell r="B440" t="str">
            <v>AGTL</v>
          </cell>
          <cell r="C440" t="str">
            <v>AL-Ghazi Tractors</v>
          </cell>
          <cell r="D440">
            <v>285</v>
          </cell>
          <cell r="E440">
            <v>285</v>
          </cell>
          <cell r="F440">
            <v>285</v>
          </cell>
          <cell r="G440">
            <v>285</v>
          </cell>
        </row>
        <row r="441">
          <cell r="B441" t="str">
            <v>BELA</v>
          </cell>
          <cell r="C441" t="str">
            <v>Bela Automotive</v>
          </cell>
          <cell r="D441">
            <v>6.15</v>
          </cell>
          <cell r="E441">
            <v>6.15</v>
          </cell>
          <cell r="F441">
            <v>6.15</v>
          </cell>
          <cell r="G441">
            <v>6.15</v>
          </cell>
        </row>
        <row r="442">
          <cell r="B442" t="str">
            <v>EXIDE</v>
          </cell>
          <cell r="C442" t="str">
            <v>Exide (PAK)</v>
          </cell>
          <cell r="D442">
            <v>156.75</v>
          </cell>
          <cell r="E442">
            <v>164.55</v>
          </cell>
          <cell r="F442">
            <v>164.55</v>
          </cell>
          <cell r="G442">
            <v>164.55</v>
          </cell>
        </row>
        <row r="443">
          <cell r="B443" t="str">
            <v>PICTPS</v>
          </cell>
          <cell r="C443" t="str">
            <v>Pak IntCon(Pref)</v>
          </cell>
          <cell r="D443">
            <v>9</v>
          </cell>
          <cell r="E443">
            <v>10</v>
          </cell>
          <cell r="F443">
            <v>10</v>
          </cell>
          <cell r="G443">
            <v>10</v>
          </cell>
        </row>
        <row r="444">
          <cell r="B444" t="str">
            <v>ETNL</v>
          </cell>
          <cell r="C444" t="str">
            <v>Eye Television Net</v>
          </cell>
          <cell r="D444">
            <v>47.55</v>
          </cell>
          <cell r="E444">
            <v>49.9</v>
          </cell>
          <cell r="F444">
            <v>49.9</v>
          </cell>
          <cell r="G444">
            <v>49.9</v>
          </cell>
        </row>
        <row r="445">
          <cell r="B445" t="str">
            <v>FEROZ</v>
          </cell>
          <cell r="C445" t="str">
            <v>Ferozsons (Lab)</v>
          </cell>
          <cell r="D445">
            <v>248</v>
          </cell>
          <cell r="E445">
            <v>242</v>
          </cell>
          <cell r="F445">
            <v>242</v>
          </cell>
          <cell r="G445">
            <v>242</v>
          </cell>
        </row>
        <row r="446">
          <cell r="B446" t="str">
            <v>OTSU</v>
          </cell>
          <cell r="C446" t="str">
            <v>Otsuka Pak</v>
          </cell>
          <cell r="D446">
            <v>55</v>
          </cell>
          <cell r="E446">
            <v>57.7</v>
          </cell>
          <cell r="F446">
            <v>57.7</v>
          </cell>
          <cell r="G446">
            <v>57.7</v>
          </cell>
        </row>
        <row r="447">
          <cell r="B447" t="str">
            <v>COLG</v>
          </cell>
          <cell r="C447" t="str">
            <v>Colgate Palmolive</v>
          </cell>
          <cell r="D447">
            <v>461</v>
          </cell>
          <cell r="E447">
            <v>470</v>
          </cell>
          <cell r="F447">
            <v>470</v>
          </cell>
          <cell r="G447">
            <v>470</v>
          </cell>
        </row>
        <row r="448">
          <cell r="B448" t="str">
            <v>PGCL</v>
          </cell>
          <cell r="C448" t="str">
            <v>Pak Gum</v>
          </cell>
          <cell r="D448">
            <v>65.05</v>
          </cell>
          <cell r="E448">
            <v>67.8</v>
          </cell>
          <cell r="F448">
            <v>67.8</v>
          </cell>
          <cell r="G448">
            <v>67.8</v>
          </cell>
        </row>
        <row r="449">
          <cell r="B449" t="str">
            <v>BPBL</v>
          </cell>
          <cell r="C449" t="str">
            <v>B.P.Board</v>
          </cell>
          <cell r="D449">
            <v>2.25</v>
          </cell>
          <cell r="E449">
            <v>2.2000000000000002</v>
          </cell>
          <cell r="F449">
            <v>2.2000000000000002</v>
          </cell>
          <cell r="G449">
            <v>2.2000000000000002</v>
          </cell>
        </row>
        <row r="450">
          <cell r="B450" t="str">
            <v>MERIT</v>
          </cell>
          <cell r="C450" t="str">
            <v>Merit Pack</v>
          </cell>
          <cell r="D450">
            <v>128.5</v>
          </cell>
          <cell r="E450">
            <v>132.9</v>
          </cell>
          <cell r="F450">
            <v>132.9</v>
          </cell>
          <cell r="G450">
            <v>132.9</v>
          </cell>
        </row>
        <row r="451">
          <cell r="B451" t="str">
            <v>LEUL</v>
          </cell>
          <cell r="C451" t="str">
            <v>Leather Up</v>
          </cell>
          <cell r="D451">
            <v>5</v>
          </cell>
          <cell r="E451">
            <v>4.9000000000000004</v>
          </cell>
          <cell r="F451">
            <v>4.9000000000000004</v>
          </cell>
          <cell r="G451">
            <v>4.9000000000000004</v>
          </cell>
        </row>
        <row r="452">
          <cell r="B452" t="str">
            <v>SRVI</v>
          </cell>
          <cell r="C452" t="str">
            <v>Service Industries</v>
          </cell>
          <cell r="D452">
            <v>92</v>
          </cell>
          <cell r="E452">
            <v>92</v>
          </cell>
          <cell r="F452">
            <v>92</v>
          </cell>
          <cell r="G452">
            <v>92</v>
          </cell>
        </row>
        <row r="453">
          <cell r="B453" t="str">
            <v>ULEVER</v>
          </cell>
          <cell r="C453" t="str">
            <v>UniLever</v>
          </cell>
          <cell r="D453">
            <v>2235</v>
          </cell>
          <cell r="E453">
            <v>2235</v>
          </cell>
          <cell r="F453">
            <v>2235</v>
          </cell>
          <cell r="G453">
            <v>2235</v>
          </cell>
        </row>
        <row r="454">
          <cell r="B454" t="str">
            <v>MUREB</v>
          </cell>
          <cell r="C454" t="str">
            <v>Murree Brewery</v>
          </cell>
          <cell r="D454">
            <v>118.25</v>
          </cell>
          <cell r="E454">
            <v>116</v>
          </cell>
          <cell r="F454">
            <v>116</v>
          </cell>
          <cell r="G454">
            <v>116</v>
          </cell>
        </row>
        <row r="455">
          <cell r="B455" t="str">
            <v>GAMON</v>
          </cell>
          <cell r="C455" t="str">
            <v>Gammon Pak.XR</v>
          </cell>
          <cell r="D455">
            <v>20.5</v>
          </cell>
          <cell r="E455">
            <v>20.149999999999999</v>
          </cell>
          <cell r="F455">
            <v>20.149999999999999</v>
          </cell>
          <cell r="G455">
            <v>20.149999999999999</v>
          </cell>
        </row>
        <row r="456">
          <cell r="B456" t="str">
            <v>ABLTFC</v>
          </cell>
          <cell r="C456" t="str">
            <v>Allied Bank (TFC)</v>
          </cell>
          <cell r="D456">
            <v>5197</v>
          </cell>
          <cell r="E456">
            <v>5456</v>
          </cell>
          <cell r="F456">
            <v>5456</v>
          </cell>
          <cell r="G456">
            <v>5456</v>
          </cell>
        </row>
        <row r="457">
          <cell r="B457" t="str">
            <v>TELETFC</v>
          </cell>
          <cell r="C457" t="str">
            <v>Telecard TFC</v>
          </cell>
          <cell r="D457">
            <v>4501.7</v>
          </cell>
          <cell r="E457">
            <v>4725</v>
          </cell>
          <cell r="F457">
            <v>4725</v>
          </cell>
          <cell r="G457">
            <v>4725</v>
          </cell>
        </row>
        <row r="458">
          <cell r="B458" t="str">
            <v>ANLTFC</v>
          </cell>
          <cell r="C458" t="str">
            <v>Azgard Nine(TFC)</v>
          </cell>
          <cell r="D458">
            <v>5247</v>
          </cell>
          <cell r="E458">
            <v>5509</v>
          </cell>
          <cell r="F458">
            <v>5509</v>
          </cell>
          <cell r="G458">
            <v>5509</v>
          </cell>
        </row>
        <row r="459">
          <cell r="B459" t="str">
            <v>SCBPLTFC-III</v>
          </cell>
          <cell r="C459" t="str">
            <v>Stan Char BankTFCIII</v>
          </cell>
          <cell r="D459">
            <v>5248</v>
          </cell>
          <cell r="E459">
            <v>5510</v>
          </cell>
          <cell r="F459">
            <v>5510</v>
          </cell>
          <cell r="G459">
            <v>5510</v>
          </cell>
        </row>
      </sheetData>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al-All"/>
      <sheetName val="Implied Rate"/>
      <sheetName val="FWD EXPIRED CONT "/>
      <sheetName val="CFC Reval"/>
      <sheetName val="Exp Fbps"/>
      <sheetName val="Fwd-conts"/>
      <sheetName val="WORKING SBP RATES"/>
      <sheetName val="Summary"/>
      <sheetName val="V-Org- Ent"/>
      <sheetName val="V-Rev- Ent"/>
      <sheetName val="Fwd-Reval"/>
      <sheetName val="FWD FX"/>
    </sheetNames>
    <sheetDataSet>
      <sheetData sheetId="0"/>
      <sheetData sheetId="1" refreshError="1">
        <row r="49">
          <cell r="B49">
            <v>1</v>
          </cell>
          <cell r="C49">
            <v>1</v>
          </cell>
          <cell r="D49">
            <v>1.0779863215513831E-4</v>
          </cell>
          <cell r="E49">
            <v>6.4285714285716722E-3</v>
          </cell>
          <cell r="F49">
            <v>59.634999999999998</v>
          </cell>
          <cell r="G49">
            <v>59.64142857142857</v>
          </cell>
          <cell r="H49">
            <v>1.4070899870760993E-4</v>
          </cell>
          <cell r="I49">
            <v>1.0128571428570663E-2</v>
          </cell>
          <cell r="J49">
            <v>71.982399999999998</v>
          </cell>
          <cell r="K49">
            <v>71.992528571428565</v>
          </cell>
          <cell r="L49">
            <v>1.853911753800609E-4</v>
          </cell>
          <cell r="M49">
            <v>1.0000000000000484E-4</v>
          </cell>
          <cell r="N49">
            <v>0.53939999999999999</v>
          </cell>
          <cell r="O49">
            <v>0.53949999999999998</v>
          </cell>
          <cell r="P49">
            <v>6.8376934180866558E-5</v>
          </cell>
          <cell r="Q49">
            <v>7.3285714285710969E-3</v>
          </cell>
          <cell r="R49">
            <v>107.179</v>
          </cell>
          <cell r="S49">
            <v>107.18632857142858</v>
          </cell>
          <cell r="T49">
            <v>1.7962294560100299E-4</v>
          </cell>
          <cell r="U49">
            <v>8.3428571428569853E-3</v>
          </cell>
          <cell r="V49">
            <v>46.4465</v>
          </cell>
          <cell r="W49">
            <v>46.454842857142857</v>
          </cell>
          <cell r="X49">
            <v>4.6249292495934981E-5</v>
          </cell>
          <cell r="Y49">
            <v>2.0999999999996737E-3</v>
          </cell>
          <cell r="Z49">
            <v>45.406100000000002</v>
          </cell>
          <cell r="AA49">
            <v>45.408200000000001</v>
          </cell>
          <cell r="AB49">
            <v>1.3063576860424317E-4</v>
          </cell>
          <cell r="AC49">
            <v>6.3285714285713978E-3</v>
          </cell>
          <cell r="AD49">
            <v>48.444400000000002</v>
          </cell>
          <cell r="AE49">
            <v>48.45072857142857</v>
          </cell>
          <cell r="AF49">
            <v>1.073452292964487E-4</v>
          </cell>
          <cell r="AG49">
            <v>1.7428571428571413E-3</v>
          </cell>
          <cell r="AH49">
            <v>16.236000000000001</v>
          </cell>
          <cell r="AI49">
            <v>16.237742857142859</v>
          </cell>
          <cell r="AJ49">
            <v>1.0152421082895247E-4</v>
          </cell>
          <cell r="AK49">
            <v>1.6142857142857586E-3</v>
          </cell>
          <cell r="AL49">
            <v>15.900499999999999</v>
          </cell>
          <cell r="AM49">
            <v>15.902114285714285</v>
          </cell>
          <cell r="AN49">
            <v>1.571030203055647E-4</v>
          </cell>
          <cell r="AO49">
            <v>1.1999999999999947E-3</v>
          </cell>
          <cell r="AP49">
            <v>7.6383000000000001</v>
          </cell>
          <cell r="AQ49">
            <v>7.6395</v>
          </cell>
          <cell r="AR49">
            <v>7.9094362669599544E-6</v>
          </cell>
          <cell r="AS49">
            <v>3.2857142857117036E-4</v>
          </cell>
          <cell r="AT49">
            <v>41.541699999999999</v>
          </cell>
          <cell r="AU49">
            <v>41.542028571428567</v>
          </cell>
          <cell r="AV49">
            <v>1.4407186643689899E-4</v>
          </cell>
          <cell r="AW49">
            <v>5.099999999999787E-3</v>
          </cell>
          <cell r="AX49">
            <v>35.399000000000001</v>
          </cell>
          <cell r="AY49">
            <v>35.4041</v>
          </cell>
          <cell r="AZ49">
            <v>1.0240121540932774E-4</v>
          </cell>
          <cell r="BA49">
            <v>7.8571428571423089E-4</v>
          </cell>
          <cell r="BB49">
            <v>7.6729000000000003</v>
          </cell>
          <cell r="BC49">
            <v>7.6736857142857149</v>
          </cell>
        </row>
        <row r="50">
          <cell r="B50">
            <v>2</v>
          </cell>
          <cell r="C50">
            <v>2</v>
          </cell>
          <cell r="D50">
            <v>2.1559726431027662E-4</v>
          </cell>
          <cell r="E50">
            <v>1.2857142857143344E-2</v>
          </cell>
          <cell r="F50">
            <v>59.634999999999998</v>
          </cell>
          <cell r="G50">
            <v>59.647857142857141</v>
          </cell>
          <cell r="H50">
            <v>2.8141799741521987E-4</v>
          </cell>
          <cell r="I50">
            <v>2.0257142857141325E-2</v>
          </cell>
          <cell r="J50">
            <v>71.982399999999998</v>
          </cell>
          <cell r="K50">
            <v>72.002657142857146</v>
          </cell>
          <cell r="L50">
            <v>3.707823507601218E-4</v>
          </cell>
          <cell r="M50">
            <v>2.0000000000000969E-4</v>
          </cell>
          <cell r="N50">
            <v>0.53939999999999999</v>
          </cell>
          <cell r="O50">
            <v>0.53959999999999997</v>
          </cell>
          <cell r="P50">
            <v>1.3675386836173312E-4</v>
          </cell>
          <cell r="Q50">
            <v>1.4657142857142194E-2</v>
          </cell>
          <cell r="R50">
            <v>107.179</v>
          </cell>
          <cell r="S50">
            <v>107.19365714285715</v>
          </cell>
          <cell r="T50">
            <v>3.5924589120200597E-4</v>
          </cell>
          <cell r="U50">
            <v>1.6685714285713971E-2</v>
          </cell>
          <cell r="V50">
            <v>46.4465</v>
          </cell>
          <cell r="W50">
            <v>46.463185714285714</v>
          </cell>
          <cell r="X50">
            <v>9.2498584991869962E-5</v>
          </cell>
          <cell r="Y50">
            <v>4.1999999999993475E-3</v>
          </cell>
          <cell r="Z50">
            <v>45.406100000000002</v>
          </cell>
          <cell r="AA50">
            <v>45.410299999999999</v>
          </cell>
          <cell r="AB50">
            <v>2.6127153720848634E-4</v>
          </cell>
          <cell r="AC50">
            <v>1.2657142857142796E-2</v>
          </cell>
          <cell r="AD50">
            <v>48.444400000000002</v>
          </cell>
          <cell r="AE50">
            <v>48.457057142857145</v>
          </cell>
          <cell r="AF50">
            <v>2.146904585928974E-4</v>
          </cell>
          <cell r="AG50">
            <v>3.4857142857142825E-3</v>
          </cell>
          <cell r="AH50">
            <v>16.236000000000001</v>
          </cell>
          <cell r="AI50">
            <v>16.239485714285713</v>
          </cell>
          <cell r="AJ50">
            <v>2.0304842165790493E-4</v>
          </cell>
          <cell r="AK50">
            <v>3.2285714285715172E-3</v>
          </cell>
          <cell r="AL50">
            <v>15.900499999999999</v>
          </cell>
          <cell r="AM50">
            <v>15.903728571428571</v>
          </cell>
          <cell r="AN50">
            <v>3.142060406111294E-4</v>
          </cell>
          <cell r="AO50">
            <v>2.3999999999999894E-3</v>
          </cell>
          <cell r="AP50">
            <v>7.6383000000000001</v>
          </cell>
          <cell r="AQ50">
            <v>7.6406999999999998</v>
          </cell>
          <cell r="AR50">
            <v>1.5818872533919909E-5</v>
          </cell>
          <cell r="AS50">
            <v>6.5714285714234071E-4</v>
          </cell>
          <cell r="AT50">
            <v>41.541699999999999</v>
          </cell>
          <cell r="AU50">
            <v>41.542357142857142</v>
          </cell>
          <cell r="AV50">
            <v>2.8814373287379798E-4</v>
          </cell>
          <cell r="AW50">
            <v>1.0199999999999574E-2</v>
          </cell>
          <cell r="AX50">
            <v>35.399000000000001</v>
          </cell>
          <cell r="AY50">
            <v>35.409199999999998</v>
          </cell>
          <cell r="AZ50">
            <v>2.0480243081865548E-4</v>
          </cell>
          <cell r="BA50">
            <v>1.5714285714284618E-3</v>
          </cell>
          <cell r="BB50">
            <v>7.6729000000000003</v>
          </cell>
          <cell r="BC50">
            <v>7.6744714285714286</v>
          </cell>
        </row>
        <row r="51">
          <cell r="B51">
            <v>3</v>
          </cell>
          <cell r="C51">
            <v>3</v>
          </cell>
          <cell r="D51">
            <v>3.2339589646541495E-4</v>
          </cell>
          <cell r="E51">
            <v>1.9285714285715017E-2</v>
          </cell>
          <cell r="F51">
            <v>59.634999999999998</v>
          </cell>
          <cell r="G51">
            <v>59.654285714285713</v>
          </cell>
          <cell r="H51">
            <v>4.2212699612282977E-4</v>
          </cell>
          <cell r="I51">
            <v>3.0385714285711986E-2</v>
          </cell>
          <cell r="J51">
            <v>71.982399999999998</v>
          </cell>
          <cell r="K51">
            <v>72.012785714285712</v>
          </cell>
          <cell r="L51">
            <v>5.5617352614018261E-4</v>
          </cell>
          <cell r="M51">
            <v>3.0000000000001456E-4</v>
          </cell>
          <cell r="N51">
            <v>0.53939999999999999</v>
          </cell>
          <cell r="O51">
            <v>0.53969999999999996</v>
          </cell>
          <cell r="P51">
            <v>2.0513080254259969E-4</v>
          </cell>
          <cell r="Q51">
            <v>2.1985714285713293E-2</v>
          </cell>
          <cell r="R51">
            <v>107.179</v>
          </cell>
          <cell r="S51">
            <v>107.20098571428572</v>
          </cell>
          <cell r="T51">
            <v>5.3886883680300901E-4</v>
          </cell>
          <cell r="U51">
            <v>2.5028571428570956E-2</v>
          </cell>
          <cell r="V51">
            <v>46.4465</v>
          </cell>
          <cell r="W51">
            <v>46.471528571428571</v>
          </cell>
          <cell r="X51">
            <v>1.3874787748780496E-4</v>
          </cell>
          <cell r="Y51">
            <v>6.2999999999990208E-3</v>
          </cell>
          <cell r="Z51">
            <v>45.406100000000002</v>
          </cell>
          <cell r="AA51">
            <v>45.412399999999998</v>
          </cell>
          <cell r="AB51">
            <v>3.9190730581272951E-4</v>
          </cell>
          <cell r="AC51">
            <v>1.8985714285714193E-2</v>
          </cell>
          <cell r="AD51">
            <v>48.444400000000002</v>
          </cell>
          <cell r="AE51">
            <v>48.463385714285714</v>
          </cell>
          <cell r="AF51">
            <v>3.220356878893461E-4</v>
          </cell>
          <cell r="AG51">
            <v>5.2285714285714236E-3</v>
          </cell>
          <cell r="AH51">
            <v>16.236000000000001</v>
          </cell>
          <cell r="AI51">
            <v>16.241228571428572</v>
          </cell>
          <cell r="AJ51">
            <v>3.045726324868574E-4</v>
          </cell>
          <cell r="AK51">
            <v>4.8428571428572754E-3</v>
          </cell>
          <cell r="AL51">
            <v>15.900499999999999</v>
          </cell>
          <cell r="AM51">
            <v>15.905342857142857</v>
          </cell>
          <cell r="AN51">
            <v>4.7130906091669405E-4</v>
          </cell>
          <cell r="AO51">
            <v>3.5999999999999843E-3</v>
          </cell>
          <cell r="AP51">
            <v>7.6383000000000001</v>
          </cell>
          <cell r="AQ51">
            <v>7.6418999999999997</v>
          </cell>
          <cell r="AR51">
            <v>2.3728308800879867E-5</v>
          </cell>
          <cell r="AS51">
            <v>9.8571428571351096E-4</v>
          </cell>
          <cell r="AT51">
            <v>41.541699999999999</v>
          </cell>
          <cell r="AU51">
            <v>41.54268571428571</v>
          </cell>
          <cell r="AV51">
            <v>4.32215599310697E-4</v>
          </cell>
          <cell r="AW51">
            <v>1.5299999999999361E-2</v>
          </cell>
          <cell r="AX51">
            <v>35.399000000000001</v>
          </cell>
          <cell r="AY51">
            <v>35.414299999999997</v>
          </cell>
          <cell r="AZ51">
            <v>3.0720364622798321E-4</v>
          </cell>
          <cell r="BA51">
            <v>2.3571428571426928E-3</v>
          </cell>
          <cell r="BB51">
            <v>7.6729000000000003</v>
          </cell>
          <cell r="BC51">
            <v>7.6752571428571432</v>
          </cell>
        </row>
        <row r="52">
          <cell r="B52">
            <v>4</v>
          </cell>
          <cell r="C52">
            <v>4</v>
          </cell>
          <cell r="D52">
            <v>4.3119452862055323E-4</v>
          </cell>
          <cell r="E52">
            <v>2.5714285714286689E-2</v>
          </cell>
          <cell r="F52">
            <v>59.634999999999998</v>
          </cell>
          <cell r="G52">
            <v>59.660714285714285</v>
          </cell>
          <cell r="H52">
            <v>5.6283599483043973E-4</v>
          </cell>
          <cell r="I52">
            <v>4.0514285714282651E-2</v>
          </cell>
          <cell r="J52">
            <v>71.982399999999998</v>
          </cell>
          <cell r="K52">
            <v>72.022914285714279</v>
          </cell>
          <cell r="L52">
            <v>7.4156470152024359E-4</v>
          </cell>
          <cell r="M52">
            <v>4.0000000000001937E-4</v>
          </cell>
          <cell r="N52">
            <v>0.53939999999999999</v>
          </cell>
          <cell r="O52">
            <v>0.53980000000000006</v>
          </cell>
          <cell r="P52">
            <v>2.7350773672346623E-4</v>
          </cell>
          <cell r="Q52">
            <v>2.9314285714284388E-2</v>
          </cell>
          <cell r="R52">
            <v>107.179</v>
          </cell>
          <cell r="S52">
            <v>107.20831428571428</v>
          </cell>
          <cell r="T52">
            <v>7.1849178240401194E-4</v>
          </cell>
          <cell r="U52">
            <v>3.3371428571427941E-2</v>
          </cell>
          <cell r="V52">
            <v>46.4465</v>
          </cell>
          <cell r="W52">
            <v>46.479871428571428</v>
          </cell>
          <cell r="X52">
            <v>1.8499716998373992E-4</v>
          </cell>
          <cell r="Y52">
            <v>8.399999999998695E-3</v>
          </cell>
          <cell r="Z52">
            <v>45.406100000000002</v>
          </cell>
          <cell r="AA52">
            <v>45.414500000000004</v>
          </cell>
          <cell r="AB52">
            <v>5.2254307441697268E-4</v>
          </cell>
          <cell r="AC52">
            <v>2.5314285714285591E-2</v>
          </cell>
          <cell r="AD52">
            <v>48.444400000000002</v>
          </cell>
          <cell r="AE52">
            <v>48.469714285714289</v>
          </cell>
          <cell r="AF52">
            <v>4.293809171857948E-4</v>
          </cell>
          <cell r="AG52">
            <v>6.9714285714285651E-3</v>
          </cell>
          <cell r="AH52">
            <v>16.236000000000001</v>
          </cell>
          <cell r="AI52">
            <v>16.24297142857143</v>
          </cell>
          <cell r="AJ52">
            <v>4.0609684331580987E-4</v>
          </cell>
          <cell r="AK52">
            <v>6.4571428571430344E-3</v>
          </cell>
          <cell r="AL52">
            <v>15.900499999999999</v>
          </cell>
          <cell r="AM52">
            <v>15.906957142857141</v>
          </cell>
          <cell r="AN52">
            <v>6.284120812222588E-4</v>
          </cell>
          <cell r="AO52">
            <v>4.7999999999999788E-3</v>
          </cell>
          <cell r="AP52">
            <v>7.6383000000000001</v>
          </cell>
          <cell r="AQ52">
            <v>7.6431000000000004</v>
          </cell>
          <cell r="AR52">
            <v>3.1637745067839818E-5</v>
          </cell>
          <cell r="AS52">
            <v>1.3142857142846814E-3</v>
          </cell>
          <cell r="AT52">
            <v>41.541699999999999</v>
          </cell>
          <cell r="AU52">
            <v>41.543014285714285</v>
          </cell>
          <cell r="AV52">
            <v>5.7628746574759596E-4</v>
          </cell>
          <cell r="AW52">
            <v>2.0399999999999148E-2</v>
          </cell>
          <cell r="AX52">
            <v>35.399000000000001</v>
          </cell>
          <cell r="AY52">
            <v>35.419400000000003</v>
          </cell>
          <cell r="AZ52">
            <v>4.0960486163731097E-4</v>
          </cell>
          <cell r="BA52">
            <v>3.1428571428569235E-3</v>
          </cell>
          <cell r="BB52">
            <v>7.6729000000000003</v>
          </cell>
          <cell r="BC52">
            <v>7.6760428571428569</v>
          </cell>
        </row>
        <row r="53">
          <cell r="B53">
            <v>5</v>
          </cell>
          <cell r="C53">
            <v>5</v>
          </cell>
          <cell r="D53">
            <v>5.3899316077569146E-4</v>
          </cell>
          <cell r="E53">
            <v>3.2142857142858361E-2</v>
          </cell>
          <cell r="F53">
            <v>59.634999999999998</v>
          </cell>
          <cell r="G53">
            <v>59.667142857142856</v>
          </cell>
          <cell r="H53">
            <v>7.0354499353804975E-4</v>
          </cell>
          <cell r="I53">
            <v>5.0642857142853312E-2</v>
          </cell>
          <cell r="J53">
            <v>71.982399999999998</v>
          </cell>
          <cell r="K53">
            <v>72.033042857142846</v>
          </cell>
          <cell r="L53">
            <v>9.2695587690030446E-4</v>
          </cell>
          <cell r="M53">
            <v>5.0000000000002419E-4</v>
          </cell>
          <cell r="N53">
            <v>0.53939999999999999</v>
          </cell>
          <cell r="O53">
            <v>0.53990000000000005</v>
          </cell>
          <cell r="P53">
            <v>3.4188467090433278E-4</v>
          </cell>
          <cell r="Q53">
            <v>3.6642857142855485E-2</v>
          </cell>
          <cell r="R53">
            <v>107.179</v>
          </cell>
          <cell r="S53">
            <v>107.21564285714285</v>
          </cell>
          <cell r="T53">
            <v>8.9811472800501487E-4</v>
          </cell>
          <cell r="U53">
            <v>4.1714285714284927E-2</v>
          </cell>
          <cell r="V53">
            <v>46.4465</v>
          </cell>
          <cell r="W53">
            <v>46.488214285714285</v>
          </cell>
          <cell r="X53">
            <v>2.3124646247967489E-4</v>
          </cell>
          <cell r="Y53">
            <v>1.0499999999998368E-2</v>
          </cell>
          <cell r="Z53">
            <v>45.406100000000002</v>
          </cell>
          <cell r="AA53">
            <v>45.416600000000003</v>
          </cell>
          <cell r="AB53">
            <v>6.531788430212159E-4</v>
          </cell>
          <cell r="AC53">
            <v>3.1642857142856987E-2</v>
          </cell>
          <cell r="AD53">
            <v>48.444400000000002</v>
          </cell>
          <cell r="AE53">
            <v>48.476042857142858</v>
          </cell>
          <cell r="AF53">
            <v>5.367261464822435E-4</v>
          </cell>
          <cell r="AG53">
            <v>8.7142857142857057E-3</v>
          </cell>
          <cell r="AH53">
            <v>16.236000000000001</v>
          </cell>
          <cell r="AI53">
            <v>16.244714285714288</v>
          </cell>
          <cell r="AJ53">
            <v>5.0762105414476233E-4</v>
          </cell>
          <cell r="AK53">
            <v>8.0714285714287935E-3</v>
          </cell>
          <cell r="AL53">
            <v>15.900499999999999</v>
          </cell>
          <cell r="AM53">
            <v>15.908571428571427</v>
          </cell>
          <cell r="AN53">
            <v>7.8551510152782345E-4</v>
          </cell>
          <cell r="AO53">
            <v>5.9999999999999732E-3</v>
          </cell>
          <cell r="AP53">
            <v>7.6383000000000001</v>
          </cell>
          <cell r="AQ53">
            <v>7.6443000000000003</v>
          </cell>
          <cell r="AR53">
            <v>3.9547181334799775E-5</v>
          </cell>
          <cell r="AS53">
            <v>1.6428571428558517E-3</v>
          </cell>
          <cell r="AT53">
            <v>41.541699999999999</v>
          </cell>
          <cell r="AU53">
            <v>41.543342857142854</v>
          </cell>
          <cell r="AV53">
            <v>7.2035933218449492E-4</v>
          </cell>
          <cell r="AW53">
            <v>2.5499999999998937E-2</v>
          </cell>
          <cell r="AX53">
            <v>35.399000000000001</v>
          </cell>
          <cell r="AY53">
            <v>35.424500000000002</v>
          </cell>
          <cell r="AZ53">
            <v>5.1200607704663867E-4</v>
          </cell>
          <cell r="BA53">
            <v>3.9285714285711548E-3</v>
          </cell>
          <cell r="BB53">
            <v>7.6729000000000003</v>
          </cell>
          <cell r="BC53">
            <v>7.6768285714285716</v>
          </cell>
        </row>
        <row r="54">
          <cell r="B54">
            <v>6</v>
          </cell>
          <cell r="C54">
            <v>6</v>
          </cell>
          <cell r="D54">
            <v>6.467917929308299E-4</v>
          </cell>
          <cell r="E54">
            <v>3.8571428571430033E-2</v>
          </cell>
          <cell r="F54">
            <v>59.634999999999998</v>
          </cell>
          <cell r="G54">
            <v>59.673571428571428</v>
          </cell>
          <cell r="H54">
            <v>8.4425399224565955E-4</v>
          </cell>
          <cell r="I54">
            <v>6.0771428571423973E-2</v>
          </cell>
          <cell r="J54">
            <v>71.982399999999998</v>
          </cell>
          <cell r="K54">
            <v>72.043171428571426</v>
          </cell>
          <cell r="L54">
            <v>1.1123470522803652E-3</v>
          </cell>
          <cell r="M54">
            <v>6.0000000000002911E-4</v>
          </cell>
          <cell r="N54">
            <v>0.53939999999999999</v>
          </cell>
          <cell r="O54">
            <v>0.54</v>
          </cell>
          <cell r="P54">
            <v>4.1026160508519937E-4</v>
          </cell>
          <cell r="Q54">
            <v>4.3971428571426587E-2</v>
          </cell>
          <cell r="R54">
            <v>107.179</v>
          </cell>
          <cell r="S54">
            <v>107.22297142857143</v>
          </cell>
          <cell r="T54">
            <v>1.077737673606018E-3</v>
          </cell>
          <cell r="U54">
            <v>5.0057142857141912E-2</v>
          </cell>
          <cell r="V54">
            <v>46.4465</v>
          </cell>
          <cell r="W54">
            <v>46.496557142857142</v>
          </cell>
          <cell r="X54">
            <v>2.7749575497560991E-4</v>
          </cell>
          <cell r="Y54">
            <v>1.2599999999998042E-2</v>
          </cell>
          <cell r="Z54">
            <v>45.406100000000002</v>
          </cell>
          <cell r="AA54">
            <v>45.418700000000001</v>
          </cell>
          <cell r="AB54">
            <v>7.8381461162545902E-4</v>
          </cell>
          <cell r="AC54">
            <v>3.7971428571428385E-2</v>
          </cell>
          <cell r="AD54">
            <v>48.444400000000002</v>
          </cell>
          <cell r="AE54">
            <v>48.482371428571433</v>
          </cell>
          <cell r="AF54">
            <v>6.440713757786922E-4</v>
          </cell>
          <cell r="AG54">
            <v>1.0457142857142847E-2</v>
          </cell>
          <cell r="AH54">
            <v>16.236000000000001</v>
          </cell>
          <cell r="AI54">
            <v>16.246457142857142</v>
          </cell>
          <cell r="AJ54">
            <v>6.091452649737148E-4</v>
          </cell>
          <cell r="AK54">
            <v>9.6857142857145508E-3</v>
          </cell>
          <cell r="AL54">
            <v>15.900499999999999</v>
          </cell>
          <cell r="AM54">
            <v>15.910185714285713</v>
          </cell>
          <cell r="AN54">
            <v>9.426181218333881E-4</v>
          </cell>
          <cell r="AO54">
            <v>7.1999999999999686E-3</v>
          </cell>
          <cell r="AP54">
            <v>7.6383000000000001</v>
          </cell>
          <cell r="AQ54">
            <v>7.6455000000000002</v>
          </cell>
          <cell r="AR54">
            <v>4.7456617601759733E-5</v>
          </cell>
          <cell r="AS54">
            <v>1.9714285714270219E-3</v>
          </cell>
          <cell r="AT54">
            <v>41.541699999999999</v>
          </cell>
          <cell r="AU54">
            <v>41.543671428571429</v>
          </cell>
          <cell r="AV54">
            <v>8.6443119862139399E-4</v>
          </cell>
          <cell r="AW54">
            <v>3.0599999999998722E-2</v>
          </cell>
          <cell r="AX54">
            <v>35.399000000000001</v>
          </cell>
          <cell r="AY54">
            <v>35.429600000000001</v>
          </cell>
          <cell r="AZ54">
            <v>6.1440729245596643E-4</v>
          </cell>
          <cell r="BA54">
            <v>4.7142857142853855E-3</v>
          </cell>
          <cell r="BB54">
            <v>7.6729000000000003</v>
          </cell>
          <cell r="BC54">
            <v>7.6776142857142853</v>
          </cell>
        </row>
        <row r="55">
          <cell r="B55">
            <v>7</v>
          </cell>
          <cell r="C55">
            <v>7</v>
          </cell>
          <cell r="D55">
            <v>7.5459042508596813E-4</v>
          </cell>
          <cell r="E55">
            <v>4.5000000000001705E-2</v>
          </cell>
          <cell r="F55">
            <v>59.634999999999998</v>
          </cell>
          <cell r="G55">
            <v>59.68</v>
          </cell>
          <cell r="H55">
            <v>9.8496299095326956E-4</v>
          </cell>
          <cell r="I55">
            <v>7.0899999999994634E-2</v>
          </cell>
          <cell r="J55">
            <v>71.982399999999998</v>
          </cell>
          <cell r="K55">
            <v>72.053299999999993</v>
          </cell>
          <cell r="L55">
            <v>1.2977382276604262E-3</v>
          </cell>
          <cell r="M55">
            <v>7.0000000000003393E-4</v>
          </cell>
          <cell r="N55">
            <v>0.53939999999999999</v>
          </cell>
          <cell r="O55">
            <v>0.54010000000000002</v>
          </cell>
          <cell r="P55">
            <v>4.7863853926606592E-4</v>
          </cell>
          <cell r="Q55">
            <v>5.1299999999997681E-2</v>
          </cell>
          <cell r="R55">
            <v>107.179</v>
          </cell>
          <cell r="S55">
            <v>107.2303</v>
          </cell>
          <cell r="T55">
            <v>1.2573606192070208E-3</v>
          </cell>
          <cell r="U55">
            <v>5.8399999999998897E-2</v>
          </cell>
          <cell r="V55">
            <v>46.4465</v>
          </cell>
          <cell r="W55">
            <v>46.504899999999999</v>
          </cell>
          <cell r="X55">
            <v>3.2374504747154488E-4</v>
          </cell>
          <cell r="Y55">
            <v>1.4699999999997715E-2</v>
          </cell>
          <cell r="Z55">
            <v>45.406100000000002</v>
          </cell>
          <cell r="AA55">
            <v>45.4208</v>
          </cell>
          <cell r="AB55">
            <v>9.1445038022970203E-4</v>
          </cell>
          <cell r="AC55">
            <v>4.4299999999999784E-2</v>
          </cell>
          <cell r="AD55">
            <v>48.444400000000002</v>
          </cell>
          <cell r="AE55">
            <v>48.488700000000001</v>
          </cell>
          <cell r="AF55">
            <v>7.514166050751409E-4</v>
          </cell>
          <cell r="AG55">
            <v>1.2199999999999989E-2</v>
          </cell>
          <cell r="AH55">
            <v>16.236000000000001</v>
          </cell>
          <cell r="AI55">
            <v>16.248200000000001</v>
          </cell>
          <cell r="AJ55">
            <v>7.1066947580266727E-4</v>
          </cell>
          <cell r="AK55">
            <v>1.130000000000031E-2</v>
          </cell>
          <cell r="AL55">
            <v>15.900499999999999</v>
          </cell>
          <cell r="AM55">
            <v>15.911799999999999</v>
          </cell>
          <cell r="AN55">
            <v>1.0997211421389529E-3</v>
          </cell>
          <cell r="AO55">
            <v>8.3999999999999631E-3</v>
          </cell>
          <cell r="AP55">
            <v>7.6383000000000001</v>
          </cell>
          <cell r="AQ55">
            <v>7.6467000000000001</v>
          </cell>
          <cell r="AR55">
            <v>5.5366053868719684E-5</v>
          </cell>
          <cell r="AS55">
            <v>2.2999999999981924E-3</v>
          </cell>
          <cell r="AT55">
            <v>41.541699999999999</v>
          </cell>
          <cell r="AU55">
            <v>41.543999999999997</v>
          </cell>
          <cell r="AV55">
            <v>1.008503065058293E-3</v>
          </cell>
          <cell r="AW55">
            <v>3.5699999999998511E-2</v>
          </cell>
          <cell r="AX55">
            <v>35.399000000000001</v>
          </cell>
          <cell r="AY55">
            <v>35.434699999999999</v>
          </cell>
          <cell r="AZ55">
            <v>7.1680850786529418E-4</v>
          </cell>
          <cell r="BA55">
            <v>5.4999999999996163E-3</v>
          </cell>
          <cell r="BB55">
            <v>7.6729000000000003</v>
          </cell>
          <cell r="BC55">
            <v>7.6783999999999999</v>
          </cell>
        </row>
        <row r="56">
          <cell r="B56">
            <v>8</v>
          </cell>
          <cell r="C56">
            <v>1</v>
          </cell>
          <cell r="D56">
            <v>6.9816800714924036E-5</v>
          </cell>
          <cell r="E56">
            <v>5.434782608695652E-3</v>
          </cell>
          <cell r="F56">
            <v>59.68</v>
          </cell>
          <cell r="G56">
            <v>59.685434782608695</v>
          </cell>
          <cell r="H56">
            <v>1.2611436980317724E-4</v>
          </cell>
          <cell r="I56">
            <v>9.0869565217392683E-3</v>
          </cell>
          <cell r="J56">
            <v>72.053299999999993</v>
          </cell>
          <cell r="K56">
            <v>72.062386956521735</v>
          </cell>
          <cell r="L56">
            <v>1.851508979818527E-4</v>
          </cell>
          <cell r="M56">
            <v>9.9999999999998636E-5</v>
          </cell>
          <cell r="N56">
            <v>0.54010000000000002</v>
          </cell>
          <cell r="O56">
            <v>0.54020000000000001</v>
          </cell>
          <cell r="P56">
            <v>5.165639222106406E-5</v>
          </cell>
          <cell r="Q56">
            <v>5.5391304347823652E-3</v>
          </cell>
          <cell r="R56">
            <v>107.2303</v>
          </cell>
          <cell r="S56">
            <v>107.23583913043478</v>
          </cell>
          <cell r="T56">
            <v>1.6594791740973344E-4</v>
          </cell>
          <cell r="U56">
            <v>7.7173913043479129E-3</v>
          </cell>
          <cell r="V56">
            <v>46.504899999999999</v>
          </cell>
          <cell r="W56">
            <v>46.512617391304346</v>
          </cell>
          <cell r="X56">
            <v>2.6993953354446908E-5</v>
          </cell>
          <cell r="Y56">
            <v>1.2260869565216619E-3</v>
          </cell>
          <cell r="Z56">
            <v>45.4208</v>
          </cell>
          <cell r="AA56">
            <v>45.422026086956521</v>
          </cell>
          <cell r="AB56">
            <v>1.1306982236381294E-4</v>
          </cell>
          <cell r="AC56">
            <v>5.4826086956522172E-3</v>
          </cell>
          <cell r="AD56">
            <v>48.488700000000001</v>
          </cell>
          <cell r="AE56">
            <v>48.494182608695652</v>
          </cell>
          <cell r="AF56">
            <v>9.1247565616629328E-5</v>
          </cell>
          <cell r="AG56">
            <v>1.4826086956521169E-3</v>
          </cell>
          <cell r="AH56">
            <v>16.248200000000001</v>
          </cell>
          <cell r="AI56">
            <v>16.249682608695654</v>
          </cell>
          <cell r="AJ56">
            <v>1.0152421082895247E-4</v>
          </cell>
          <cell r="AK56">
            <v>1.6142857142857586E-3</v>
          </cell>
          <cell r="AL56">
            <v>15.900499999999999</v>
          </cell>
          <cell r="AM56">
            <v>15.902114285714285</v>
          </cell>
          <cell r="AN56">
            <v>1.571030203055647E-4</v>
          </cell>
          <cell r="AO56">
            <v>1.1999999999999947E-3</v>
          </cell>
          <cell r="AP56">
            <v>7.6383000000000001</v>
          </cell>
          <cell r="AQ56">
            <v>7.6395</v>
          </cell>
          <cell r="AR56">
            <v>-1.2977335711115636E-5</v>
          </cell>
          <cell r="AS56">
            <v>-5.3913043478258794E-4</v>
          </cell>
          <cell r="AT56">
            <v>41.543999999999997</v>
          </cell>
          <cell r="AU56">
            <v>41.543460869565216</v>
          </cell>
          <cell r="AV56">
            <v>1.4407186643689899E-4</v>
          </cell>
          <cell r="AW56">
            <v>5.099999999999787E-3</v>
          </cell>
          <cell r="AX56">
            <v>35.399000000000001</v>
          </cell>
          <cell r="AY56">
            <v>35.4041</v>
          </cell>
          <cell r="AZ56">
            <v>1.0240121540932774E-4</v>
          </cell>
          <cell r="BA56">
            <v>7.8571428571423089E-4</v>
          </cell>
          <cell r="BB56">
            <v>7.6729000000000003</v>
          </cell>
          <cell r="BC56">
            <v>7.6736857142857149</v>
          </cell>
        </row>
        <row r="57">
          <cell r="B57">
            <v>9</v>
          </cell>
          <cell r="C57">
            <v>2</v>
          </cell>
          <cell r="D57">
            <v>1.3963360142984807E-4</v>
          </cell>
          <cell r="E57">
            <v>1.0869565217391304E-2</v>
          </cell>
          <cell r="F57">
            <v>59.68</v>
          </cell>
          <cell r="G57">
            <v>59.69086956521739</v>
          </cell>
          <cell r="H57">
            <v>2.5222873960635447E-4</v>
          </cell>
          <cell r="I57">
            <v>1.8173913043478537E-2</v>
          </cell>
          <cell r="J57">
            <v>72.053299999999993</v>
          </cell>
          <cell r="K57">
            <v>72.071473913043477</v>
          </cell>
          <cell r="L57">
            <v>3.7030179596370539E-4</v>
          </cell>
          <cell r="M57">
            <v>1.9999999999999727E-4</v>
          </cell>
          <cell r="N57">
            <v>0.54010000000000002</v>
          </cell>
          <cell r="O57">
            <v>0.5403</v>
          </cell>
          <cell r="P57">
            <v>1.0331278444212812E-4</v>
          </cell>
          <cell r="Q57">
            <v>1.107826086956473E-2</v>
          </cell>
          <cell r="R57">
            <v>107.2303</v>
          </cell>
          <cell r="S57">
            <v>107.24137826086957</v>
          </cell>
          <cell r="T57">
            <v>3.3189583481946688E-4</v>
          </cell>
          <cell r="U57">
            <v>1.5434782608695826E-2</v>
          </cell>
          <cell r="V57">
            <v>46.504899999999999</v>
          </cell>
          <cell r="W57">
            <v>46.520334782608693</v>
          </cell>
          <cell r="X57">
            <v>5.3987906708893815E-5</v>
          </cell>
          <cell r="Y57">
            <v>2.4521739130433239E-3</v>
          </cell>
          <cell r="Z57">
            <v>45.4208</v>
          </cell>
          <cell r="AA57">
            <v>45.423252173913042</v>
          </cell>
          <cell r="AB57">
            <v>2.2613964472762587E-4</v>
          </cell>
          <cell r="AC57">
            <v>1.0965217391304434E-2</v>
          </cell>
          <cell r="AD57">
            <v>48.488700000000001</v>
          </cell>
          <cell r="AE57">
            <v>48.499665217391303</v>
          </cell>
          <cell r="AF57">
            <v>1.8249513123325866E-4</v>
          </cell>
          <cell r="AG57">
            <v>2.9652173913042338E-3</v>
          </cell>
          <cell r="AH57">
            <v>16.248200000000001</v>
          </cell>
          <cell r="AI57">
            <v>16.251165217391303</v>
          </cell>
          <cell r="AJ57">
            <v>2.0304842165790493E-4</v>
          </cell>
          <cell r="AK57">
            <v>3.2285714285715172E-3</v>
          </cell>
          <cell r="AL57">
            <v>15.900499999999999</v>
          </cell>
          <cell r="AM57">
            <v>15.903728571428571</v>
          </cell>
          <cell r="AN57">
            <v>3.142060406111294E-4</v>
          </cell>
          <cell r="AO57">
            <v>2.3999999999999894E-3</v>
          </cell>
          <cell r="AP57">
            <v>7.6383000000000001</v>
          </cell>
          <cell r="AQ57">
            <v>7.6406999999999998</v>
          </cell>
          <cell r="AR57">
            <v>-2.5954671422231272E-5</v>
          </cell>
          <cell r="AS57">
            <v>-1.0782608695651759E-3</v>
          </cell>
          <cell r="AT57">
            <v>41.543999999999997</v>
          </cell>
          <cell r="AU57">
            <v>41.542921739130435</v>
          </cell>
          <cell r="AV57">
            <v>2.8814373287379798E-4</v>
          </cell>
          <cell r="AW57">
            <v>1.0199999999999574E-2</v>
          </cell>
          <cell r="AX57">
            <v>35.399000000000001</v>
          </cell>
          <cell r="AY57">
            <v>35.409199999999998</v>
          </cell>
          <cell r="AZ57">
            <v>2.0480243081865548E-4</v>
          </cell>
          <cell r="BA57">
            <v>1.5714285714284618E-3</v>
          </cell>
          <cell r="BB57">
            <v>7.6729000000000003</v>
          </cell>
          <cell r="BC57">
            <v>7.6744714285714286</v>
          </cell>
        </row>
        <row r="58">
          <cell r="B58">
            <v>10</v>
          </cell>
          <cell r="C58">
            <v>3</v>
          </cell>
          <cell r="D58">
            <v>2.0945040214477215E-4</v>
          </cell>
          <cell r="E58">
            <v>1.6304347826086956E-2</v>
          </cell>
          <cell r="F58">
            <v>59.68</v>
          </cell>
          <cell r="G58">
            <v>59.696304347826086</v>
          </cell>
          <cell r="H58">
            <v>3.7834310940953168E-4</v>
          </cell>
          <cell r="I58">
            <v>2.7260869565217807E-2</v>
          </cell>
          <cell r="J58">
            <v>72.053299999999993</v>
          </cell>
          <cell r="K58">
            <v>72.080560869565204</v>
          </cell>
          <cell r="L58">
            <v>5.5545269394555803E-4</v>
          </cell>
          <cell r="M58">
            <v>2.9999999999999591E-4</v>
          </cell>
          <cell r="N58">
            <v>0.54010000000000002</v>
          </cell>
          <cell r="O58">
            <v>0.54039999999999999</v>
          </cell>
          <cell r="P58">
            <v>1.5496917666319216E-4</v>
          </cell>
          <cell r="Q58">
            <v>1.6617391304347095E-2</v>
          </cell>
          <cell r="R58">
            <v>107.2303</v>
          </cell>
          <cell r="S58">
            <v>107.24691739130435</v>
          </cell>
          <cell r="T58">
            <v>4.9784375222920035E-4</v>
          </cell>
          <cell r="U58">
            <v>2.3152173913043739E-2</v>
          </cell>
          <cell r="V58">
            <v>46.504899999999999</v>
          </cell>
          <cell r="W58">
            <v>46.528052173913046</v>
          </cell>
          <cell r="X58">
            <v>8.0981860063340712E-5</v>
          </cell>
          <cell r="Y58">
            <v>3.678260869564986E-3</v>
          </cell>
          <cell r="Z58">
            <v>45.4208</v>
          </cell>
          <cell r="AA58">
            <v>45.424478260869563</v>
          </cell>
          <cell r="AB58">
            <v>3.3920946709143881E-4</v>
          </cell>
          <cell r="AC58">
            <v>1.6447826086956652E-2</v>
          </cell>
          <cell r="AD58">
            <v>48.488700000000001</v>
          </cell>
          <cell r="AE58">
            <v>48.505147826086962</v>
          </cell>
          <cell r="AF58">
            <v>2.7374269684988801E-4</v>
          </cell>
          <cell r="AG58">
            <v>4.4478260869563503E-3</v>
          </cell>
          <cell r="AH58">
            <v>16.248200000000001</v>
          </cell>
          <cell r="AI58">
            <v>16.252647826086957</v>
          </cell>
          <cell r="AJ58">
            <v>3.045726324868574E-4</v>
          </cell>
          <cell r="AK58">
            <v>4.8428571428572754E-3</v>
          </cell>
          <cell r="AL58">
            <v>15.900499999999999</v>
          </cell>
          <cell r="AM58">
            <v>15.905342857142857</v>
          </cell>
          <cell r="AN58">
            <v>4.7130906091669405E-4</v>
          </cell>
          <cell r="AO58">
            <v>3.5999999999999843E-3</v>
          </cell>
          <cell r="AP58">
            <v>7.6383000000000001</v>
          </cell>
          <cell r="AQ58">
            <v>7.6418999999999997</v>
          </cell>
          <cell r="AR58">
            <v>-3.8932007133346905E-5</v>
          </cell>
          <cell r="AS58">
            <v>-1.6173913043477637E-3</v>
          </cell>
          <cell r="AT58">
            <v>41.543999999999997</v>
          </cell>
          <cell r="AU58">
            <v>41.542382608695647</v>
          </cell>
          <cell r="AV58">
            <v>4.32215599310697E-4</v>
          </cell>
          <cell r="AW58">
            <v>1.5299999999999361E-2</v>
          </cell>
          <cell r="AX58">
            <v>35.399000000000001</v>
          </cell>
          <cell r="AY58">
            <v>35.414299999999997</v>
          </cell>
          <cell r="AZ58">
            <v>3.0720364622798321E-4</v>
          </cell>
          <cell r="BA58">
            <v>2.3571428571426928E-3</v>
          </cell>
          <cell r="BB58">
            <v>7.6729000000000003</v>
          </cell>
          <cell r="BC58">
            <v>7.6752571428571432</v>
          </cell>
        </row>
        <row r="59">
          <cell r="B59">
            <v>11</v>
          </cell>
          <cell r="C59">
            <v>4</v>
          </cell>
          <cell r="D59">
            <v>2.7926720285969614E-4</v>
          </cell>
          <cell r="E59">
            <v>2.1739130434782608E-2</v>
          </cell>
          <cell r="F59">
            <v>59.68</v>
          </cell>
          <cell r="G59">
            <v>59.701739130434781</v>
          </cell>
          <cell r="H59">
            <v>5.0445747921270894E-4</v>
          </cell>
          <cell r="I59">
            <v>3.6347826086957073E-2</v>
          </cell>
          <cell r="J59">
            <v>72.053299999999993</v>
          </cell>
          <cell r="K59">
            <v>72.089647826086946</v>
          </cell>
          <cell r="L59">
            <v>7.4060359192741078E-4</v>
          </cell>
          <cell r="M59">
            <v>3.9999999999999454E-4</v>
          </cell>
          <cell r="N59">
            <v>0.54010000000000002</v>
          </cell>
          <cell r="O59">
            <v>0.54049999999999998</v>
          </cell>
          <cell r="P59">
            <v>2.0662556888425624E-4</v>
          </cell>
          <cell r="Q59">
            <v>2.2156521739129461E-2</v>
          </cell>
          <cell r="R59">
            <v>107.2303</v>
          </cell>
          <cell r="S59">
            <v>107.25245652173913</v>
          </cell>
          <cell r="T59">
            <v>6.6379166963893377E-4</v>
          </cell>
          <cell r="U59">
            <v>3.0869565217391651E-2</v>
          </cell>
          <cell r="V59">
            <v>46.504899999999999</v>
          </cell>
          <cell r="W59">
            <v>46.535769565217393</v>
          </cell>
          <cell r="X59">
            <v>1.0797581341778763E-4</v>
          </cell>
          <cell r="Y59">
            <v>4.9043478260866477E-3</v>
          </cell>
          <cell r="Z59">
            <v>45.4208</v>
          </cell>
          <cell r="AA59">
            <v>45.425704347826084</v>
          </cell>
          <cell r="AB59">
            <v>4.5227928945525174E-4</v>
          </cell>
          <cell r="AC59">
            <v>2.1930434782608869E-2</v>
          </cell>
          <cell r="AD59">
            <v>48.488700000000001</v>
          </cell>
          <cell r="AE59">
            <v>48.510630434782612</v>
          </cell>
          <cell r="AF59">
            <v>3.6499026246651731E-4</v>
          </cell>
          <cell r="AG59">
            <v>5.9304347826084677E-3</v>
          </cell>
          <cell r="AH59">
            <v>16.248200000000001</v>
          </cell>
          <cell r="AI59">
            <v>16.25413043478261</v>
          </cell>
          <cell r="AJ59">
            <v>4.0609684331580987E-4</v>
          </cell>
          <cell r="AK59">
            <v>6.4571428571430344E-3</v>
          </cell>
          <cell r="AL59">
            <v>15.900499999999999</v>
          </cell>
          <cell r="AM59">
            <v>15.906957142857141</v>
          </cell>
          <cell r="AN59">
            <v>6.284120812222588E-4</v>
          </cell>
          <cell r="AO59">
            <v>4.7999999999999788E-3</v>
          </cell>
          <cell r="AP59">
            <v>7.6383000000000001</v>
          </cell>
          <cell r="AQ59">
            <v>7.6431000000000004</v>
          </cell>
          <cell r="AR59">
            <v>-5.1909342844462544E-5</v>
          </cell>
          <cell r="AS59">
            <v>-2.1565217391303518E-3</v>
          </cell>
          <cell r="AT59">
            <v>41.543999999999997</v>
          </cell>
          <cell r="AU59">
            <v>41.541843478260866</v>
          </cell>
          <cell r="AV59">
            <v>5.7628746574759596E-4</v>
          </cell>
          <cell r="AW59">
            <v>2.0399999999999148E-2</v>
          </cell>
          <cell r="AX59">
            <v>35.399000000000001</v>
          </cell>
          <cell r="AY59">
            <v>35.419400000000003</v>
          </cell>
          <cell r="AZ59">
            <v>4.0960486163731097E-4</v>
          </cell>
          <cell r="BA59">
            <v>3.1428571428569235E-3</v>
          </cell>
          <cell r="BB59">
            <v>7.6729000000000003</v>
          </cell>
          <cell r="BC59">
            <v>7.6760428571428569</v>
          </cell>
        </row>
        <row r="60">
          <cell r="B60">
            <v>12</v>
          </cell>
          <cell r="C60">
            <v>5</v>
          </cell>
          <cell r="D60">
            <v>3.4908400357462019E-4</v>
          </cell>
          <cell r="E60">
            <v>2.717391304347826E-2</v>
          </cell>
          <cell r="F60">
            <v>59.68</v>
          </cell>
          <cell r="G60">
            <v>59.707173913043476</v>
          </cell>
          <cell r="H60">
            <v>6.3057184901588615E-4</v>
          </cell>
          <cell r="I60">
            <v>4.5434782608696343E-2</v>
          </cell>
          <cell r="J60">
            <v>72.053299999999993</v>
          </cell>
          <cell r="K60">
            <v>72.098734782608688</v>
          </cell>
          <cell r="L60">
            <v>9.2575448990926343E-4</v>
          </cell>
          <cell r="M60">
            <v>4.9999999999999318E-4</v>
          </cell>
          <cell r="N60">
            <v>0.54010000000000002</v>
          </cell>
          <cell r="O60">
            <v>0.54059999999999997</v>
          </cell>
          <cell r="P60">
            <v>2.5828196110532029E-4</v>
          </cell>
          <cell r="Q60">
            <v>2.7695652173911827E-2</v>
          </cell>
          <cell r="R60">
            <v>107.2303</v>
          </cell>
          <cell r="S60">
            <v>107.25799565217392</v>
          </cell>
          <cell r="T60">
            <v>8.2973958704866718E-4</v>
          </cell>
          <cell r="U60">
            <v>3.858695652173956E-2</v>
          </cell>
          <cell r="V60">
            <v>46.504899999999999</v>
          </cell>
          <cell r="W60">
            <v>46.54348695652174</v>
          </cell>
          <cell r="X60">
            <v>1.3496976677223455E-4</v>
          </cell>
          <cell r="Y60">
            <v>6.1304347826083103E-3</v>
          </cell>
          <cell r="Z60">
            <v>45.4208</v>
          </cell>
          <cell r="AA60">
            <v>45.426930434782605</v>
          </cell>
          <cell r="AB60">
            <v>5.6534911181906479E-4</v>
          </cell>
          <cell r="AC60">
            <v>2.7413043478261085E-2</v>
          </cell>
          <cell r="AD60">
            <v>48.488700000000001</v>
          </cell>
          <cell r="AE60">
            <v>48.516113043478263</v>
          </cell>
          <cell r="AF60">
            <v>4.5623782808314661E-4</v>
          </cell>
          <cell r="AG60">
            <v>7.4130434782605842E-3</v>
          </cell>
          <cell r="AH60">
            <v>16.248200000000001</v>
          </cell>
          <cell r="AI60">
            <v>16.25561304347826</v>
          </cell>
          <cell r="AJ60">
            <v>5.0762105414476233E-4</v>
          </cell>
          <cell r="AK60">
            <v>8.0714285714287935E-3</v>
          </cell>
          <cell r="AL60">
            <v>15.900499999999999</v>
          </cell>
          <cell r="AM60">
            <v>15.908571428571427</v>
          </cell>
          <cell r="AN60">
            <v>7.8551510152782345E-4</v>
          </cell>
          <cell r="AO60">
            <v>5.9999999999999732E-3</v>
          </cell>
          <cell r="AP60">
            <v>7.6383000000000001</v>
          </cell>
          <cell r="AQ60">
            <v>7.6443000000000003</v>
          </cell>
          <cell r="AR60">
            <v>-6.4886678555578183E-5</v>
          </cell>
          <cell r="AS60">
            <v>-2.6956521739129398E-3</v>
          </cell>
          <cell r="AT60">
            <v>41.543999999999997</v>
          </cell>
          <cell r="AU60">
            <v>41.541304347826085</v>
          </cell>
          <cell r="AV60">
            <v>7.2035933218449492E-4</v>
          </cell>
          <cell r="AW60">
            <v>2.5499999999998937E-2</v>
          </cell>
          <cell r="AX60">
            <v>35.399000000000001</v>
          </cell>
          <cell r="AY60">
            <v>35.424500000000002</v>
          </cell>
          <cell r="AZ60">
            <v>5.1200607704663867E-4</v>
          </cell>
          <cell r="BA60">
            <v>3.9285714285711548E-3</v>
          </cell>
          <cell r="BB60">
            <v>7.6729000000000003</v>
          </cell>
          <cell r="BC60">
            <v>7.6768285714285716</v>
          </cell>
        </row>
        <row r="61">
          <cell r="B61">
            <v>13</v>
          </cell>
          <cell r="C61">
            <v>6</v>
          </cell>
          <cell r="D61">
            <v>4.189008042895443E-4</v>
          </cell>
          <cell r="E61">
            <v>3.2608695652173912E-2</v>
          </cell>
          <cell r="F61">
            <v>59.68</v>
          </cell>
          <cell r="G61">
            <v>59.712608695652172</v>
          </cell>
          <cell r="H61">
            <v>7.5668621881906336E-4</v>
          </cell>
          <cell r="I61">
            <v>5.4521739130435613E-2</v>
          </cell>
          <cell r="J61">
            <v>72.053299999999993</v>
          </cell>
          <cell r="K61">
            <v>72.107821739130429</v>
          </cell>
          <cell r="L61">
            <v>1.1109053878911161E-3</v>
          </cell>
          <cell r="M61">
            <v>5.9999999999999182E-4</v>
          </cell>
          <cell r="N61">
            <v>0.54010000000000002</v>
          </cell>
          <cell r="O61">
            <v>0.54070000000000007</v>
          </cell>
          <cell r="P61">
            <v>3.0993835332638432E-4</v>
          </cell>
          <cell r="Q61">
            <v>3.323478260869419E-2</v>
          </cell>
          <cell r="R61">
            <v>107.2303</v>
          </cell>
          <cell r="S61">
            <v>107.26353478260869</v>
          </cell>
          <cell r="T61">
            <v>9.9568750445840071E-4</v>
          </cell>
          <cell r="U61">
            <v>4.6304347826087479E-2</v>
          </cell>
          <cell r="V61">
            <v>46.504899999999999</v>
          </cell>
          <cell r="W61">
            <v>46.551204347826086</v>
          </cell>
          <cell r="X61">
            <v>1.6196372012668142E-4</v>
          </cell>
          <cell r="Y61">
            <v>7.3565217391299721E-3</v>
          </cell>
          <cell r="Z61">
            <v>45.4208</v>
          </cell>
          <cell r="AA61">
            <v>45.428156521739133</v>
          </cell>
          <cell r="AB61">
            <v>6.7841893418287762E-4</v>
          </cell>
          <cell r="AC61">
            <v>3.2895652173913305E-2</v>
          </cell>
          <cell r="AD61">
            <v>48.488700000000001</v>
          </cell>
          <cell r="AE61">
            <v>48.521595652173914</v>
          </cell>
          <cell r="AF61">
            <v>5.4748539369977602E-4</v>
          </cell>
          <cell r="AG61">
            <v>8.8956521739127006E-3</v>
          </cell>
          <cell r="AH61">
            <v>16.248200000000001</v>
          </cell>
          <cell r="AI61">
            <v>16.257095652173913</v>
          </cell>
          <cell r="AJ61">
            <v>6.091452649737148E-4</v>
          </cell>
          <cell r="AK61">
            <v>9.6857142857145508E-3</v>
          </cell>
          <cell r="AL61">
            <v>15.900499999999999</v>
          </cell>
          <cell r="AM61">
            <v>15.910185714285713</v>
          </cell>
          <cell r="AN61">
            <v>9.426181218333881E-4</v>
          </cell>
          <cell r="AO61">
            <v>7.1999999999999686E-3</v>
          </cell>
          <cell r="AP61">
            <v>7.6383000000000001</v>
          </cell>
          <cell r="AQ61">
            <v>7.6455000000000002</v>
          </cell>
          <cell r="AR61">
            <v>-7.7864014266693809E-5</v>
          </cell>
          <cell r="AS61">
            <v>-3.2347826086955274E-3</v>
          </cell>
          <cell r="AT61">
            <v>41.543999999999997</v>
          </cell>
          <cell r="AU61">
            <v>41.540765217391304</v>
          </cell>
          <cell r="AV61">
            <v>8.6443119862139399E-4</v>
          </cell>
          <cell r="AW61">
            <v>3.0599999999998722E-2</v>
          </cell>
          <cell r="AX61">
            <v>35.399000000000001</v>
          </cell>
          <cell r="AY61">
            <v>35.429600000000001</v>
          </cell>
          <cell r="AZ61">
            <v>6.1440729245596643E-4</v>
          </cell>
          <cell r="BA61">
            <v>4.7142857142853855E-3</v>
          </cell>
          <cell r="BB61">
            <v>7.6729000000000003</v>
          </cell>
          <cell r="BC61">
            <v>7.6776142857142853</v>
          </cell>
        </row>
        <row r="62">
          <cell r="B62">
            <v>14</v>
          </cell>
          <cell r="C62">
            <v>7</v>
          </cell>
          <cell r="D62">
            <v>4.8871760500446835E-4</v>
          </cell>
          <cell r="E62">
            <v>3.8043478260869568E-2</v>
          </cell>
          <cell r="F62">
            <v>59.68</v>
          </cell>
          <cell r="G62">
            <v>59.718043478260867</v>
          </cell>
          <cell r="H62">
            <v>8.8280058862224068E-4</v>
          </cell>
          <cell r="I62">
            <v>6.3608695652174876E-2</v>
          </cell>
          <cell r="J62">
            <v>72.053299999999993</v>
          </cell>
          <cell r="K62">
            <v>72.116908695652171</v>
          </cell>
          <cell r="L62">
            <v>1.2960562858729688E-3</v>
          </cell>
          <cell r="M62">
            <v>6.9999999999999045E-4</v>
          </cell>
          <cell r="N62">
            <v>0.54010000000000002</v>
          </cell>
          <cell r="O62">
            <v>0.54080000000000006</v>
          </cell>
          <cell r="P62">
            <v>3.615947455474484E-4</v>
          </cell>
          <cell r="Q62">
            <v>3.8773913043476556E-2</v>
          </cell>
          <cell r="R62">
            <v>107.2303</v>
          </cell>
          <cell r="S62">
            <v>107.26907391304347</v>
          </cell>
          <cell r="T62">
            <v>1.161635421868134E-3</v>
          </cell>
          <cell r="U62">
            <v>5.4021739130435391E-2</v>
          </cell>
          <cell r="V62">
            <v>46.504899999999999</v>
          </cell>
          <cell r="W62">
            <v>46.558921739130433</v>
          </cell>
          <cell r="X62">
            <v>1.8895767348112836E-4</v>
          </cell>
          <cell r="Y62">
            <v>8.5826086956516338E-3</v>
          </cell>
          <cell r="Z62">
            <v>45.4208</v>
          </cell>
          <cell r="AA62">
            <v>45.429382608695654</v>
          </cell>
          <cell r="AB62">
            <v>7.9148875654669055E-4</v>
          </cell>
          <cell r="AC62">
            <v>3.8378260869565521E-2</v>
          </cell>
          <cell r="AD62">
            <v>48.488700000000001</v>
          </cell>
          <cell r="AE62">
            <v>48.527078260869565</v>
          </cell>
          <cell r="AF62">
            <v>6.3873295931640532E-4</v>
          </cell>
          <cell r="AG62">
            <v>1.0378260869564818E-2</v>
          </cell>
          <cell r="AH62">
            <v>16.248200000000001</v>
          </cell>
          <cell r="AI62">
            <v>16.258578260869566</v>
          </cell>
          <cell r="AJ62">
            <v>7.1066947580266727E-4</v>
          </cell>
          <cell r="AK62">
            <v>1.130000000000031E-2</v>
          </cell>
          <cell r="AL62">
            <v>15.900499999999999</v>
          </cell>
          <cell r="AM62">
            <v>15.911799999999999</v>
          </cell>
          <cell r="AN62">
            <v>1.0997211421389529E-3</v>
          </cell>
          <cell r="AO62">
            <v>8.3999999999999631E-3</v>
          </cell>
          <cell r="AP62">
            <v>7.6383000000000001</v>
          </cell>
          <cell r="AQ62">
            <v>7.6467000000000001</v>
          </cell>
          <cell r="AR62">
            <v>-9.0841349977809448E-5</v>
          </cell>
          <cell r="AS62">
            <v>-3.7739130434781155E-3</v>
          </cell>
          <cell r="AT62">
            <v>41.543999999999997</v>
          </cell>
          <cell r="AU62">
            <v>41.540226086956515</v>
          </cell>
          <cell r="AV62">
            <v>1.008503065058293E-3</v>
          </cell>
          <cell r="AW62">
            <v>3.5699999999998511E-2</v>
          </cell>
          <cell r="AX62">
            <v>35.399000000000001</v>
          </cell>
          <cell r="AY62">
            <v>35.434699999999999</v>
          </cell>
          <cell r="AZ62">
            <v>7.1680850786529418E-4</v>
          </cell>
          <cell r="BA62">
            <v>5.4999999999996163E-3</v>
          </cell>
          <cell r="BB62">
            <v>7.6729000000000003</v>
          </cell>
          <cell r="BC62">
            <v>7.6783999999999999</v>
          </cell>
        </row>
        <row r="63">
          <cell r="B63">
            <v>15</v>
          </cell>
          <cell r="C63">
            <v>8</v>
          </cell>
          <cell r="D63">
            <v>5.5853440571939229E-4</v>
          </cell>
          <cell r="E63">
            <v>4.3478260869565216E-2</v>
          </cell>
          <cell r="F63">
            <v>59.68</v>
          </cell>
          <cell r="G63">
            <v>59.723478260869562</v>
          </cell>
          <cell r="H63">
            <v>1.0089149584254179E-3</v>
          </cell>
          <cell r="I63">
            <v>7.2695652173914146E-2</v>
          </cell>
          <cell r="J63">
            <v>72.053299999999993</v>
          </cell>
          <cell r="K63">
            <v>72.125995652173913</v>
          </cell>
          <cell r="L63">
            <v>1.4812071838548216E-3</v>
          </cell>
          <cell r="M63">
            <v>7.9999999999998909E-4</v>
          </cell>
          <cell r="N63">
            <v>0.54010000000000002</v>
          </cell>
          <cell r="O63">
            <v>0.54090000000000005</v>
          </cell>
          <cell r="P63">
            <v>4.1325113776851248E-4</v>
          </cell>
          <cell r="Q63">
            <v>4.4313043478258922E-2</v>
          </cell>
          <cell r="R63">
            <v>107.2303</v>
          </cell>
          <cell r="S63">
            <v>107.27461304347825</v>
          </cell>
          <cell r="T63">
            <v>1.3275833392778675E-3</v>
          </cell>
          <cell r="U63">
            <v>6.1739130434783303E-2</v>
          </cell>
          <cell r="V63">
            <v>46.504899999999999</v>
          </cell>
          <cell r="W63">
            <v>46.56663913043478</v>
          </cell>
          <cell r="X63">
            <v>2.1595162683557526E-4</v>
          </cell>
          <cell r="Y63">
            <v>9.8086956521732955E-3</v>
          </cell>
          <cell r="Z63">
            <v>45.4208</v>
          </cell>
          <cell r="AA63">
            <v>45.430608695652175</v>
          </cell>
          <cell r="AB63">
            <v>9.0455857891050349E-4</v>
          </cell>
          <cell r="AC63">
            <v>4.3860869565217737E-2</v>
          </cell>
          <cell r="AD63">
            <v>48.488700000000001</v>
          </cell>
          <cell r="AE63">
            <v>48.532560869565216</v>
          </cell>
          <cell r="AF63">
            <v>7.2998052493303462E-4</v>
          </cell>
          <cell r="AG63">
            <v>1.1860869565216935E-2</v>
          </cell>
          <cell r="AH63">
            <v>16.248200000000001</v>
          </cell>
          <cell r="AI63">
            <v>16.260060869565219</v>
          </cell>
          <cell r="AJ63">
            <v>8.1219368663161973E-4</v>
          </cell>
          <cell r="AK63">
            <v>1.2914285714286069E-2</v>
          </cell>
          <cell r="AL63">
            <v>15.900499999999999</v>
          </cell>
          <cell r="AM63">
            <v>15.913414285714286</v>
          </cell>
          <cell r="AN63">
            <v>1.2568241624445176E-3</v>
          </cell>
          <cell r="AO63">
            <v>9.5999999999999575E-3</v>
          </cell>
          <cell r="AP63">
            <v>7.6383000000000001</v>
          </cell>
          <cell r="AQ63">
            <v>7.6478999999999999</v>
          </cell>
          <cell r="AR63">
            <v>-1.0381868568892509E-4</v>
          </cell>
          <cell r="AS63">
            <v>-4.3130434782607035E-3</v>
          </cell>
          <cell r="AT63">
            <v>41.543999999999997</v>
          </cell>
          <cell r="AU63">
            <v>41.539686956521734</v>
          </cell>
          <cell r="AV63">
            <v>1.1525749314951919E-3</v>
          </cell>
          <cell r="AW63">
            <v>4.0799999999998296E-2</v>
          </cell>
          <cell r="AX63">
            <v>35.399000000000001</v>
          </cell>
          <cell r="AY63">
            <v>35.439799999999998</v>
          </cell>
          <cell r="AZ63">
            <v>8.1920972327462194E-4</v>
          </cell>
          <cell r="BA63">
            <v>6.2857142857138471E-3</v>
          </cell>
          <cell r="BB63">
            <v>7.6729000000000003</v>
          </cell>
          <cell r="BC63">
            <v>7.6791857142857145</v>
          </cell>
        </row>
        <row r="64">
          <cell r="B64">
            <v>16</v>
          </cell>
          <cell r="C64">
            <v>9</v>
          </cell>
          <cell r="D64">
            <v>6.2835120643431645E-4</v>
          </cell>
          <cell r="E64">
            <v>4.8913043478260872E-2</v>
          </cell>
          <cell r="F64">
            <v>59.68</v>
          </cell>
          <cell r="G64">
            <v>59.728913043478258</v>
          </cell>
          <cell r="H64">
            <v>1.135029328228595E-3</v>
          </cell>
          <cell r="I64">
            <v>8.1782608695653417E-2</v>
          </cell>
          <cell r="J64">
            <v>72.053299999999993</v>
          </cell>
          <cell r="K64">
            <v>72.13508260869564</v>
          </cell>
          <cell r="L64">
            <v>1.6663580818366743E-3</v>
          </cell>
          <cell r="M64">
            <v>8.9999999999998772E-4</v>
          </cell>
          <cell r="N64">
            <v>0.54010000000000002</v>
          </cell>
          <cell r="O64">
            <v>0.54100000000000004</v>
          </cell>
          <cell r="P64">
            <v>4.649075299895765E-4</v>
          </cell>
          <cell r="Q64">
            <v>4.9852173913041288E-2</v>
          </cell>
          <cell r="R64">
            <v>107.2303</v>
          </cell>
          <cell r="S64">
            <v>107.28015217391304</v>
          </cell>
          <cell r="T64">
            <v>1.4935312566876011E-3</v>
          </cell>
          <cell r="U64">
            <v>6.9456521739131208E-2</v>
          </cell>
          <cell r="V64">
            <v>46.504899999999999</v>
          </cell>
          <cell r="W64">
            <v>46.574356521739134</v>
          </cell>
          <cell r="X64">
            <v>2.4294558019002216E-4</v>
          </cell>
          <cell r="Y64">
            <v>1.1034782608694959E-2</v>
          </cell>
          <cell r="Z64">
            <v>45.4208</v>
          </cell>
          <cell r="AA64">
            <v>45.431834782608696</v>
          </cell>
          <cell r="AB64">
            <v>1.0176284012743165E-3</v>
          </cell>
          <cell r="AC64">
            <v>4.9343478260869954E-2</v>
          </cell>
          <cell r="AD64">
            <v>48.488700000000001</v>
          </cell>
          <cell r="AE64">
            <v>48.538043478260875</v>
          </cell>
          <cell r="AF64">
            <v>8.2122809054966403E-4</v>
          </cell>
          <cell r="AG64">
            <v>1.3343478260869051E-2</v>
          </cell>
          <cell r="AH64">
            <v>16.248200000000001</v>
          </cell>
          <cell r="AI64">
            <v>16.261543478260869</v>
          </cell>
          <cell r="AJ64">
            <v>9.137178974605722E-4</v>
          </cell>
          <cell r="AK64">
            <v>1.4528571428571826E-2</v>
          </cell>
          <cell r="AL64">
            <v>15.900499999999999</v>
          </cell>
          <cell r="AM64">
            <v>15.915028571428572</v>
          </cell>
          <cell r="AN64">
            <v>1.4139271827500824E-3</v>
          </cell>
          <cell r="AO64">
            <v>1.0799999999999952E-2</v>
          </cell>
          <cell r="AP64">
            <v>7.6383000000000001</v>
          </cell>
          <cell r="AQ64">
            <v>7.6490999999999998</v>
          </cell>
          <cell r="AR64">
            <v>-1.1679602140004073E-4</v>
          </cell>
          <cell r="AS64">
            <v>-4.8521739130432916E-3</v>
          </cell>
          <cell r="AT64">
            <v>41.543999999999997</v>
          </cell>
          <cell r="AU64">
            <v>41.539147826086953</v>
          </cell>
          <cell r="AV64">
            <v>1.2966467979320909E-3</v>
          </cell>
          <cell r="AW64">
            <v>4.5899999999998088E-2</v>
          </cell>
          <cell r="AX64">
            <v>35.399000000000001</v>
          </cell>
          <cell r="AY64">
            <v>35.444899999999997</v>
          </cell>
          <cell r="AZ64">
            <v>9.216109386839497E-4</v>
          </cell>
          <cell r="BA64">
            <v>7.0714285714280779E-3</v>
          </cell>
          <cell r="BB64">
            <v>7.6729000000000003</v>
          </cell>
          <cell r="BC64">
            <v>7.6799714285714282</v>
          </cell>
        </row>
        <row r="65">
          <cell r="B65">
            <v>17</v>
          </cell>
          <cell r="C65">
            <v>10</v>
          </cell>
          <cell r="D65">
            <v>6.9816800714924039E-4</v>
          </cell>
          <cell r="E65">
            <v>5.434782608695652E-2</v>
          </cell>
          <cell r="F65">
            <v>59.68</v>
          </cell>
          <cell r="G65">
            <v>59.734347826086953</v>
          </cell>
          <cell r="H65">
            <v>1.2611436980317723E-3</v>
          </cell>
          <cell r="I65">
            <v>9.0869565217392687E-2</v>
          </cell>
          <cell r="J65">
            <v>72.053299999999993</v>
          </cell>
          <cell r="K65">
            <v>72.144169565217382</v>
          </cell>
          <cell r="L65">
            <v>1.8515089798185269E-3</v>
          </cell>
          <cell r="M65">
            <v>9.9999999999998636E-4</v>
          </cell>
          <cell r="N65">
            <v>0.54010000000000002</v>
          </cell>
          <cell r="O65">
            <v>0.54110000000000003</v>
          </cell>
          <cell r="P65">
            <v>5.1656392221064058E-4</v>
          </cell>
          <cell r="Q65">
            <v>5.5391304347823654E-2</v>
          </cell>
          <cell r="R65">
            <v>107.2303</v>
          </cell>
          <cell r="S65">
            <v>107.28569130434782</v>
          </cell>
          <cell r="T65">
            <v>1.6594791740973344E-3</v>
          </cell>
          <cell r="U65">
            <v>7.717391304347912E-2</v>
          </cell>
          <cell r="V65">
            <v>46.504899999999999</v>
          </cell>
          <cell r="W65">
            <v>46.58207391304348</v>
          </cell>
          <cell r="X65">
            <v>2.699395335444691E-4</v>
          </cell>
          <cell r="Y65">
            <v>1.2260869565216621E-2</v>
          </cell>
          <cell r="Z65">
            <v>45.4208</v>
          </cell>
          <cell r="AA65">
            <v>45.433060869565217</v>
          </cell>
          <cell r="AB65">
            <v>1.1306982236381296E-3</v>
          </cell>
          <cell r="AC65">
            <v>5.482608695652217E-2</v>
          </cell>
          <cell r="AD65">
            <v>48.488700000000001</v>
          </cell>
          <cell r="AE65">
            <v>48.543526086956525</v>
          </cell>
          <cell r="AF65">
            <v>9.1247565616629322E-4</v>
          </cell>
          <cell r="AG65">
            <v>1.4826086956521168E-2</v>
          </cell>
          <cell r="AH65">
            <v>16.248200000000001</v>
          </cell>
          <cell r="AI65">
            <v>16.263026086956522</v>
          </cell>
          <cell r="AJ65">
            <v>1.0152421082895247E-3</v>
          </cell>
          <cell r="AK65">
            <v>1.6142857142857587E-2</v>
          </cell>
          <cell r="AL65">
            <v>15.900499999999999</v>
          </cell>
          <cell r="AM65">
            <v>15.916642857142858</v>
          </cell>
          <cell r="AN65">
            <v>1.5710302030556469E-3</v>
          </cell>
          <cell r="AO65">
            <v>1.1999999999999946E-2</v>
          </cell>
          <cell r="AP65">
            <v>7.6383000000000001</v>
          </cell>
          <cell r="AQ65">
            <v>7.6502999999999997</v>
          </cell>
          <cell r="AR65">
            <v>-1.2977335711115637E-4</v>
          </cell>
          <cell r="AS65">
            <v>-5.3913043478258796E-3</v>
          </cell>
          <cell r="AT65">
            <v>41.543999999999997</v>
          </cell>
          <cell r="AU65">
            <v>41.538608695652172</v>
          </cell>
          <cell r="AV65">
            <v>1.4407186643689898E-3</v>
          </cell>
          <cell r="AW65">
            <v>5.0999999999997873E-2</v>
          </cell>
          <cell r="AX65">
            <v>35.399000000000001</v>
          </cell>
          <cell r="AY65">
            <v>35.449999999999996</v>
          </cell>
          <cell r="AZ65">
            <v>1.0240121540932773E-3</v>
          </cell>
          <cell r="BA65">
            <v>7.8571428571423095E-3</v>
          </cell>
          <cell r="BB65">
            <v>7.6729000000000003</v>
          </cell>
          <cell r="BC65">
            <v>7.6807571428571428</v>
          </cell>
        </row>
        <row r="66">
          <cell r="B66">
            <v>18</v>
          </cell>
          <cell r="C66">
            <v>11</v>
          </cell>
          <cell r="D66">
            <v>7.6798480786416444E-4</v>
          </cell>
          <cell r="E66">
            <v>5.9782608695652176E-2</v>
          </cell>
          <cell r="F66">
            <v>59.68</v>
          </cell>
          <cell r="G66">
            <v>59.739782608695648</v>
          </cell>
          <cell r="H66">
            <v>1.3872580678349496E-3</v>
          </cell>
          <cell r="I66">
            <v>9.9956521739131957E-2</v>
          </cell>
          <cell r="J66">
            <v>72.053299999999993</v>
          </cell>
          <cell r="K66">
            <v>72.153256521739124</v>
          </cell>
          <cell r="L66">
            <v>2.0366598778003798E-3</v>
          </cell>
          <cell r="M66">
            <v>1.0999999999999851E-3</v>
          </cell>
          <cell r="N66">
            <v>0.54010000000000002</v>
          </cell>
          <cell r="O66">
            <v>0.54120000000000001</v>
          </cell>
          <cell r="P66">
            <v>5.6822031443170466E-4</v>
          </cell>
          <cell r="Q66">
            <v>6.093043478260602E-2</v>
          </cell>
          <cell r="R66">
            <v>107.2303</v>
          </cell>
          <cell r="S66">
            <v>107.29123043478261</v>
          </cell>
          <cell r="T66">
            <v>1.8254270915070679E-3</v>
          </cell>
          <cell r="U66">
            <v>8.4891304347827032E-2</v>
          </cell>
          <cell r="V66">
            <v>46.504899999999999</v>
          </cell>
          <cell r="W66">
            <v>46.589791304347827</v>
          </cell>
          <cell r="X66">
            <v>2.9693348689891597E-4</v>
          </cell>
          <cell r="Y66">
            <v>1.3486956521738282E-2</v>
          </cell>
          <cell r="Z66">
            <v>45.4208</v>
          </cell>
          <cell r="AA66">
            <v>45.434286956521738</v>
          </cell>
          <cell r="AB66">
            <v>1.2437680460019424E-3</v>
          </cell>
          <cell r="AC66">
            <v>6.0308695652174386E-2</v>
          </cell>
          <cell r="AD66">
            <v>48.488700000000001</v>
          </cell>
          <cell r="AE66">
            <v>48.549008695652176</v>
          </cell>
          <cell r="AF66">
            <v>1.0037232217829227E-3</v>
          </cell>
          <cell r="AG66">
            <v>1.6308695652173286E-2</v>
          </cell>
          <cell r="AH66">
            <v>16.248200000000001</v>
          </cell>
          <cell r="AI66">
            <v>16.264508695652175</v>
          </cell>
          <cell r="AJ66">
            <v>1.116766319118477E-3</v>
          </cell>
          <cell r="AK66">
            <v>1.7757142857143342E-2</v>
          </cell>
          <cell r="AL66">
            <v>15.900499999999999</v>
          </cell>
          <cell r="AM66">
            <v>15.918257142857142</v>
          </cell>
          <cell r="AN66">
            <v>1.7281332233612117E-3</v>
          </cell>
          <cell r="AO66">
            <v>1.3199999999999943E-2</v>
          </cell>
          <cell r="AP66">
            <v>7.6383000000000001</v>
          </cell>
          <cell r="AQ66">
            <v>7.6515000000000004</v>
          </cell>
          <cell r="AR66">
            <v>-1.4275069282227202E-4</v>
          </cell>
          <cell r="AS66">
            <v>-5.9304347826084677E-3</v>
          </cell>
          <cell r="AT66">
            <v>41.543999999999997</v>
          </cell>
          <cell r="AU66">
            <v>41.538069565217391</v>
          </cell>
          <cell r="AV66">
            <v>1.584790530805889E-3</v>
          </cell>
          <cell r="AW66">
            <v>5.6099999999997659E-2</v>
          </cell>
          <cell r="AX66">
            <v>35.399000000000001</v>
          </cell>
          <cell r="AY66">
            <v>35.455100000000002</v>
          </cell>
          <cell r="AZ66">
            <v>1.1264133695026051E-3</v>
          </cell>
          <cell r="BA66">
            <v>8.6428571428565394E-3</v>
          </cell>
          <cell r="BB66">
            <v>7.6729000000000003</v>
          </cell>
          <cell r="BC66">
            <v>7.6815428571428566</v>
          </cell>
        </row>
        <row r="67">
          <cell r="B67">
            <v>19</v>
          </cell>
          <cell r="C67">
            <v>12</v>
          </cell>
          <cell r="D67">
            <v>8.378016085790886E-4</v>
          </cell>
          <cell r="E67">
            <v>6.5217391304347824E-2</v>
          </cell>
          <cell r="F67">
            <v>59.68</v>
          </cell>
          <cell r="G67">
            <v>59.745217391304351</v>
          </cell>
          <cell r="H67">
            <v>1.5133724376381267E-3</v>
          </cell>
          <cell r="I67">
            <v>0.10904347826087123</v>
          </cell>
          <cell r="J67">
            <v>72.053299999999993</v>
          </cell>
          <cell r="K67">
            <v>72.162343478260865</v>
          </cell>
          <cell r="L67">
            <v>2.2218107757822321E-3</v>
          </cell>
          <cell r="M67">
            <v>1.1999999999999836E-3</v>
          </cell>
          <cell r="N67">
            <v>0.54010000000000002</v>
          </cell>
          <cell r="O67">
            <v>0.5413</v>
          </cell>
          <cell r="P67">
            <v>6.1987670665276863E-4</v>
          </cell>
          <cell r="Q67">
            <v>6.6469565217388379E-2</v>
          </cell>
          <cell r="R67">
            <v>107.2303</v>
          </cell>
          <cell r="S67">
            <v>107.29676956521739</v>
          </cell>
          <cell r="T67">
            <v>1.9913750089168014E-3</v>
          </cell>
          <cell r="U67">
            <v>9.2608695652174958E-2</v>
          </cell>
          <cell r="V67">
            <v>46.504899999999999</v>
          </cell>
          <cell r="W67">
            <v>46.597508695652174</v>
          </cell>
          <cell r="X67">
            <v>3.2392744025336285E-4</v>
          </cell>
          <cell r="Y67">
            <v>1.4713043478259944E-2</v>
          </cell>
          <cell r="Z67">
            <v>45.4208</v>
          </cell>
          <cell r="AA67">
            <v>45.435513043478259</v>
          </cell>
          <cell r="AB67">
            <v>1.3568378683657552E-3</v>
          </cell>
          <cell r="AC67">
            <v>6.579130434782661E-2</v>
          </cell>
          <cell r="AD67">
            <v>48.488700000000001</v>
          </cell>
          <cell r="AE67">
            <v>48.554491304347827</v>
          </cell>
          <cell r="AF67">
            <v>1.094970787399552E-3</v>
          </cell>
          <cell r="AG67">
            <v>1.7791304347825401E-2</v>
          </cell>
          <cell r="AH67">
            <v>16.248200000000001</v>
          </cell>
          <cell r="AI67">
            <v>16.265991304347825</v>
          </cell>
          <cell r="AJ67">
            <v>1.2182905299474296E-3</v>
          </cell>
          <cell r="AK67">
            <v>1.9371428571429102E-2</v>
          </cell>
          <cell r="AL67">
            <v>15.900499999999999</v>
          </cell>
          <cell r="AM67">
            <v>15.919871428571428</v>
          </cell>
          <cell r="AN67">
            <v>1.8852362436667762E-3</v>
          </cell>
          <cell r="AO67">
            <v>1.4399999999999937E-2</v>
          </cell>
          <cell r="AP67">
            <v>7.6383000000000001</v>
          </cell>
          <cell r="AQ67">
            <v>7.6527000000000003</v>
          </cell>
          <cell r="AR67">
            <v>-1.5572802853338762E-4</v>
          </cell>
          <cell r="AS67">
            <v>-6.4695652173910548E-3</v>
          </cell>
          <cell r="AT67">
            <v>41.543999999999997</v>
          </cell>
          <cell r="AU67">
            <v>41.537530434782603</v>
          </cell>
          <cell r="AV67">
            <v>1.728862397242788E-3</v>
          </cell>
          <cell r="AW67">
            <v>6.1199999999997444E-2</v>
          </cell>
          <cell r="AX67">
            <v>35.399000000000001</v>
          </cell>
          <cell r="AY67">
            <v>35.4602</v>
          </cell>
          <cell r="AZ67">
            <v>1.2288145849119329E-3</v>
          </cell>
          <cell r="BA67">
            <v>9.4285714285707711E-3</v>
          </cell>
          <cell r="BB67">
            <v>7.6729000000000003</v>
          </cell>
          <cell r="BC67">
            <v>7.6823285714285712</v>
          </cell>
        </row>
        <row r="68">
          <cell r="B68">
            <v>20</v>
          </cell>
          <cell r="C68">
            <v>13</v>
          </cell>
          <cell r="D68">
            <v>9.0761840929401254E-4</v>
          </cell>
          <cell r="E68">
            <v>7.0652173913043473E-2</v>
          </cell>
          <cell r="F68">
            <v>59.68</v>
          </cell>
          <cell r="G68">
            <v>59.750652173913046</v>
          </cell>
          <cell r="H68">
            <v>1.6394868074413038E-3</v>
          </cell>
          <cell r="I68">
            <v>0.1181304347826105</v>
          </cell>
          <cell r="J68">
            <v>72.053299999999993</v>
          </cell>
          <cell r="K68">
            <v>72.171430434782607</v>
          </cell>
          <cell r="L68">
            <v>2.4069616737640849E-3</v>
          </cell>
          <cell r="M68">
            <v>1.2999999999999824E-3</v>
          </cell>
          <cell r="N68">
            <v>0.54010000000000002</v>
          </cell>
          <cell r="O68">
            <v>0.54139999999999999</v>
          </cell>
          <cell r="P68">
            <v>6.7153309887383271E-4</v>
          </cell>
          <cell r="Q68">
            <v>7.2008695652170746E-2</v>
          </cell>
          <cell r="R68">
            <v>107.2303</v>
          </cell>
          <cell r="S68">
            <v>107.30230869565217</v>
          </cell>
          <cell r="T68">
            <v>2.1573229263265347E-3</v>
          </cell>
          <cell r="U68">
            <v>0.10032608695652287</v>
          </cell>
          <cell r="V68">
            <v>46.504899999999999</v>
          </cell>
          <cell r="W68">
            <v>46.60522608695652</v>
          </cell>
          <cell r="X68">
            <v>3.5092139360780978E-4</v>
          </cell>
          <cell r="Y68">
            <v>1.5939130434781606E-2</v>
          </cell>
          <cell r="Z68">
            <v>45.4208</v>
          </cell>
          <cell r="AA68">
            <v>45.436739130434781</v>
          </cell>
          <cell r="AB68">
            <v>1.4699076907295681E-3</v>
          </cell>
          <cell r="AC68">
            <v>7.1273913043478826E-2</v>
          </cell>
          <cell r="AD68">
            <v>48.488700000000001</v>
          </cell>
          <cell r="AE68">
            <v>48.559973913043478</v>
          </cell>
          <cell r="AF68">
            <v>1.1862183530161813E-3</v>
          </cell>
          <cell r="AG68">
            <v>1.927391304347752E-2</v>
          </cell>
          <cell r="AH68">
            <v>16.248200000000001</v>
          </cell>
          <cell r="AI68">
            <v>16.267473913043478</v>
          </cell>
          <cell r="AJ68">
            <v>1.319814740776382E-3</v>
          </cell>
          <cell r="AK68">
            <v>2.0985714285714861E-2</v>
          </cell>
          <cell r="AL68">
            <v>15.900499999999999</v>
          </cell>
          <cell r="AM68">
            <v>15.921485714285714</v>
          </cell>
          <cell r="AN68">
            <v>2.0423392639723407E-3</v>
          </cell>
          <cell r="AO68">
            <v>1.5599999999999932E-2</v>
          </cell>
          <cell r="AP68">
            <v>7.6383000000000001</v>
          </cell>
          <cell r="AQ68">
            <v>7.6539000000000001</v>
          </cell>
          <cell r="AR68">
            <v>-1.6870536424450327E-4</v>
          </cell>
          <cell r="AS68">
            <v>-7.0086956521736429E-3</v>
          </cell>
          <cell r="AT68">
            <v>41.543999999999997</v>
          </cell>
          <cell r="AU68">
            <v>41.536991304347822</v>
          </cell>
          <cell r="AV68">
            <v>1.872934263679687E-3</v>
          </cell>
          <cell r="AW68">
            <v>6.6299999999997236E-2</v>
          </cell>
          <cell r="AX68">
            <v>35.399000000000001</v>
          </cell>
          <cell r="AY68">
            <v>35.465299999999999</v>
          </cell>
          <cell r="AZ68">
            <v>1.3312158003212606E-3</v>
          </cell>
          <cell r="BA68">
            <v>1.0214285714285001E-2</v>
          </cell>
          <cell r="BB68">
            <v>7.6729000000000003</v>
          </cell>
          <cell r="BC68">
            <v>7.6831142857142849</v>
          </cell>
        </row>
        <row r="69">
          <cell r="B69">
            <v>21</v>
          </cell>
          <cell r="C69">
            <v>14</v>
          </cell>
          <cell r="D69">
            <v>9.774352100089367E-4</v>
          </cell>
          <cell r="E69">
            <v>7.6086956521739135E-2</v>
          </cell>
          <cell r="F69">
            <v>59.68</v>
          </cell>
          <cell r="G69">
            <v>59.756086956521742</v>
          </cell>
          <cell r="H69">
            <v>1.7656011772444814E-3</v>
          </cell>
          <cell r="I69">
            <v>0.12721739130434975</v>
          </cell>
          <cell r="J69">
            <v>72.053299999999993</v>
          </cell>
          <cell r="K69">
            <v>72.180517391304349</v>
          </cell>
          <cell r="L69">
            <v>2.5921125717459376E-3</v>
          </cell>
          <cell r="M69">
            <v>1.3999999999999809E-3</v>
          </cell>
          <cell r="N69">
            <v>0.54010000000000002</v>
          </cell>
          <cell r="O69">
            <v>0.54149999999999998</v>
          </cell>
          <cell r="P69">
            <v>7.2318949109489679E-4</v>
          </cell>
          <cell r="Q69">
            <v>7.7547826086953112E-2</v>
          </cell>
          <cell r="R69">
            <v>107.2303</v>
          </cell>
          <cell r="S69">
            <v>107.30784782608696</v>
          </cell>
          <cell r="T69">
            <v>2.323270843736268E-3</v>
          </cell>
          <cell r="U69">
            <v>0.10804347826087078</v>
          </cell>
          <cell r="V69">
            <v>46.504899999999999</v>
          </cell>
          <cell r="W69">
            <v>46.612943478260867</v>
          </cell>
          <cell r="X69">
            <v>3.7791534696225671E-4</v>
          </cell>
          <cell r="Y69">
            <v>1.7165217391303268E-2</v>
          </cell>
          <cell r="Z69">
            <v>45.4208</v>
          </cell>
          <cell r="AA69">
            <v>45.437965217391302</v>
          </cell>
          <cell r="AB69">
            <v>1.5829775130933811E-3</v>
          </cell>
          <cell r="AC69">
            <v>7.6756521739131042E-2</v>
          </cell>
          <cell r="AD69">
            <v>48.488700000000001</v>
          </cell>
          <cell r="AE69">
            <v>48.565456521739129</v>
          </cell>
          <cell r="AF69">
            <v>1.2774659186328106E-3</v>
          </cell>
          <cell r="AG69">
            <v>2.0756521739129636E-2</v>
          </cell>
          <cell r="AH69">
            <v>16.248200000000001</v>
          </cell>
          <cell r="AI69">
            <v>16.268956521739131</v>
          </cell>
          <cell r="AJ69">
            <v>1.4213389516053345E-3</v>
          </cell>
          <cell r="AK69">
            <v>2.260000000000062E-2</v>
          </cell>
          <cell r="AL69">
            <v>15.900499999999999</v>
          </cell>
          <cell r="AM69">
            <v>15.9231</v>
          </cell>
          <cell r="AN69">
            <v>2.1994422842779057E-3</v>
          </cell>
          <cell r="AO69">
            <v>1.6799999999999926E-2</v>
          </cell>
          <cell r="AP69">
            <v>7.6383000000000001</v>
          </cell>
          <cell r="AQ69">
            <v>7.6551</v>
          </cell>
          <cell r="AR69">
            <v>-1.816826999556189E-4</v>
          </cell>
          <cell r="AS69">
            <v>-7.5478260869562309E-3</v>
          </cell>
          <cell r="AT69">
            <v>41.543999999999997</v>
          </cell>
          <cell r="AU69">
            <v>41.536452173913041</v>
          </cell>
          <cell r="AV69">
            <v>2.0170061301165859E-3</v>
          </cell>
          <cell r="AW69">
            <v>7.1399999999997021E-2</v>
          </cell>
          <cell r="AX69">
            <v>35.399000000000001</v>
          </cell>
          <cell r="AY69">
            <v>35.470399999999998</v>
          </cell>
          <cell r="AZ69">
            <v>1.4336170157305884E-3</v>
          </cell>
          <cell r="BA69">
            <v>1.0999999999999233E-2</v>
          </cell>
          <cell r="BB69">
            <v>7.6729000000000003</v>
          </cell>
          <cell r="BC69">
            <v>7.6838999999999995</v>
          </cell>
        </row>
        <row r="70">
          <cell r="B70">
            <v>22</v>
          </cell>
          <cell r="C70">
            <v>15</v>
          </cell>
          <cell r="D70">
            <v>1.0472520107238606E-3</v>
          </cell>
          <cell r="E70">
            <v>8.1521739130434784E-2</v>
          </cell>
          <cell r="F70">
            <v>59.68</v>
          </cell>
          <cell r="G70">
            <v>59.761521739130437</v>
          </cell>
          <cell r="H70">
            <v>1.8917155470476585E-3</v>
          </cell>
          <cell r="I70">
            <v>0.13630434782608902</v>
          </cell>
          <cell r="J70">
            <v>72.053299999999993</v>
          </cell>
          <cell r="K70">
            <v>72.189604347826076</v>
          </cell>
          <cell r="L70">
            <v>2.77726346972779E-3</v>
          </cell>
          <cell r="M70">
            <v>1.4999999999999796E-3</v>
          </cell>
          <cell r="N70">
            <v>0.54010000000000002</v>
          </cell>
          <cell r="O70">
            <v>0.54159999999999997</v>
          </cell>
          <cell r="P70">
            <v>7.7484588331596087E-4</v>
          </cell>
          <cell r="Q70">
            <v>8.3086956521735478E-2</v>
          </cell>
          <cell r="R70">
            <v>107.2303</v>
          </cell>
          <cell r="S70">
            <v>107.31338695652174</v>
          </cell>
          <cell r="T70">
            <v>2.4892187611460013E-3</v>
          </cell>
          <cell r="U70">
            <v>0.11576086956521869</v>
          </cell>
          <cell r="V70">
            <v>46.504899999999999</v>
          </cell>
          <cell r="W70">
            <v>46.620660869565221</v>
          </cell>
          <cell r="X70">
            <v>4.0490930031670359E-4</v>
          </cell>
          <cell r="Y70">
            <v>1.8391304347824929E-2</v>
          </cell>
          <cell r="Z70">
            <v>45.4208</v>
          </cell>
          <cell r="AA70">
            <v>45.439191304347823</v>
          </cell>
          <cell r="AB70">
            <v>1.6960473354571941E-3</v>
          </cell>
          <cell r="AC70">
            <v>8.2239130434783259E-2</v>
          </cell>
          <cell r="AD70">
            <v>48.488700000000001</v>
          </cell>
          <cell r="AE70">
            <v>48.570939130434788</v>
          </cell>
          <cell r="AF70">
            <v>1.3687134842494399E-3</v>
          </cell>
          <cell r="AG70">
            <v>2.2239130434781752E-2</v>
          </cell>
          <cell r="AH70">
            <v>16.248200000000001</v>
          </cell>
          <cell r="AI70">
            <v>16.270439130434781</v>
          </cell>
          <cell r="AJ70">
            <v>1.5228631624342871E-3</v>
          </cell>
          <cell r="AK70">
            <v>2.4214285714286379E-2</v>
          </cell>
          <cell r="AL70">
            <v>15.900499999999999</v>
          </cell>
          <cell r="AM70">
            <v>15.924714285714286</v>
          </cell>
          <cell r="AN70">
            <v>2.3565453045834707E-3</v>
          </cell>
          <cell r="AO70">
            <v>1.7999999999999922E-2</v>
          </cell>
          <cell r="AP70">
            <v>7.6383000000000001</v>
          </cell>
          <cell r="AQ70">
            <v>7.6562999999999999</v>
          </cell>
          <cell r="AR70">
            <v>-1.9466003566673455E-4</v>
          </cell>
          <cell r="AS70">
            <v>-8.0869565217388199E-3</v>
          </cell>
          <cell r="AT70">
            <v>41.543999999999997</v>
          </cell>
          <cell r="AU70">
            <v>41.53591304347826</v>
          </cell>
          <cell r="AV70">
            <v>2.1610779965534851E-3</v>
          </cell>
          <cell r="AW70">
            <v>7.6499999999996807E-2</v>
          </cell>
          <cell r="AX70">
            <v>35.399000000000001</v>
          </cell>
          <cell r="AY70">
            <v>35.475499999999997</v>
          </cell>
          <cell r="AZ70">
            <v>1.5360182311399161E-3</v>
          </cell>
          <cell r="BA70">
            <v>1.1785714285713464E-2</v>
          </cell>
          <cell r="BB70">
            <v>7.6729000000000003</v>
          </cell>
          <cell r="BC70">
            <v>7.6846857142857141</v>
          </cell>
        </row>
        <row r="71">
          <cell r="B71">
            <v>23</v>
          </cell>
          <cell r="C71">
            <v>16</v>
          </cell>
          <cell r="D71">
            <v>1.1170688114387846E-3</v>
          </cell>
          <cell r="E71">
            <v>8.6956521739130432E-2</v>
          </cell>
          <cell r="F71">
            <v>59.68</v>
          </cell>
          <cell r="G71">
            <v>59.766956521739132</v>
          </cell>
          <cell r="H71">
            <v>2.0178299168508358E-3</v>
          </cell>
          <cell r="I71">
            <v>0.14539130434782829</v>
          </cell>
          <cell r="J71">
            <v>72.053299999999993</v>
          </cell>
          <cell r="K71">
            <v>72.198691304347818</v>
          </cell>
          <cell r="L71">
            <v>2.9624143677096431E-3</v>
          </cell>
          <cell r="M71">
            <v>1.5999999999999782E-3</v>
          </cell>
          <cell r="N71">
            <v>0.54010000000000002</v>
          </cell>
          <cell r="O71">
            <v>0.54169999999999996</v>
          </cell>
          <cell r="P71">
            <v>8.2650227553702495E-4</v>
          </cell>
          <cell r="Q71">
            <v>8.8626086956517844E-2</v>
          </cell>
          <cell r="R71">
            <v>107.2303</v>
          </cell>
          <cell r="S71">
            <v>107.31892608695652</v>
          </cell>
          <cell r="T71">
            <v>2.6551666785557351E-3</v>
          </cell>
          <cell r="U71">
            <v>0.12347826086956661</v>
          </cell>
          <cell r="V71">
            <v>46.504899999999999</v>
          </cell>
          <cell r="W71">
            <v>46.628378260869567</v>
          </cell>
          <cell r="X71">
            <v>4.3190325367115052E-4</v>
          </cell>
          <cell r="Y71">
            <v>1.9617391304346591E-2</v>
          </cell>
          <cell r="Z71">
            <v>45.4208</v>
          </cell>
          <cell r="AA71">
            <v>45.440417391304344</v>
          </cell>
          <cell r="AB71">
            <v>1.809117157821007E-3</v>
          </cell>
          <cell r="AC71">
            <v>8.7721739130435475E-2</v>
          </cell>
          <cell r="AD71">
            <v>48.488700000000001</v>
          </cell>
          <cell r="AE71">
            <v>48.576421739130438</v>
          </cell>
          <cell r="AF71">
            <v>1.4599610498660692E-3</v>
          </cell>
          <cell r="AG71">
            <v>2.3721739130433871E-2</v>
          </cell>
          <cell r="AH71">
            <v>16.248200000000001</v>
          </cell>
          <cell r="AI71">
            <v>16.271921739130434</v>
          </cell>
          <cell r="AJ71">
            <v>1.6243873732632395E-3</v>
          </cell>
          <cell r="AK71">
            <v>2.5828571428572138E-2</v>
          </cell>
          <cell r="AL71">
            <v>15.900499999999999</v>
          </cell>
          <cell r="AM71">
            <v>15.926328571428572</v>
          </cell>
          <cell r="AN71">
            <v>2.5136483248890352E-3</v>
          </cell>
          <cell r="AO71">
            <v>1.9199999999999915E-2</v>
          </cell>
          <cell r="AP71">
            <v>7.6383000000000001</v>
          </cell>
          <cell r="AQ71">
            <v>7.6574999999999998</v>
          </cell>
          <cell r="AR71">
            <v>-2.0763737137785018E-4</v>
          </cell>
          <cell r="AS71">
            <v>-8.626086956521407E-3</v>
          </cell>
          <cell r="AT71">
            <v>41.543999999999997</v>
          </cell>
          <cell r="AU71">
            <v>41.535373913043479</v>
          </cell>
          <cell r="AV71">
            <v>2.3051498629903838E-3</v>
          </cell>
          <cell r="AW71">
            <v>8.1599999999996592E-2</v>
          </cell>
          <cell r="AX71">
            <v>35.399000000000001</v>
          </cell>
          <cell r="AY71">
            <v>35.480599999999995</v>
          </cell>
          <cell r="AZ71">
            <v>1.6384194465492439E-3</v>
          </cell>
          <cell r="BA71">
            <v>1.2571428571427694E-2</v>
          </cell>
          <cell r="BB71">
            <v>7.6729000000000003</v>
          </cell>
          <cell r="BC71">
            <v>7.6854714285714278</v>
          </cell>
        </row>
        <row r="72">
          <cell r="B72">
            <v>24</v>
          </cell>
          <cell r="C72">
            <v>17</v>
          </cell>
          <cell r="D72">
            <v>1.1868856121537087E-3</v>
          </cell>
          <cell r="E72">
            <v>9.2391304347826081E-2</v>
          </cell>
          <cell r="F72">
            <v>59.68</v>
          </cell>
          <cell r="G72">
            <v>59.772391304347828</v>
          </cell>
          <cell r="H72">
            <v>2.1439442866540127E-3</v>
          </cell>
          <cell r="I72">
            <v>0.15447826086956756</v>
          </cell>
          <cell r="J72">
            <v>72.053299999999993</v>
          </cell>
          <cell r="K72">
            <v>72.20777826086956</v>
          </cell>
          <cell r="L72">
            <v>3.1475652656914959E-3</v>
          </cell>
          <cell r="M72">
            <v>1.6999999999999769E-3</v>
          </cell>
          <cell r="N72">
            <v>0.54010000000000002</v>
          </cell>
          <cell r="O72">
            <v>0.54179999999999995</v>
          </cell>
          <cell r="P72">
            <v>8.7815866775808893E-4</v>
          </cell>
          <cell r="Q72">
            <v>9.416521739130021E-2</v>
          </cell>
          <cell r="R72">
            <v>107.2303</v>
          </cell>
          <cell r="S72">
            <v>107.32446521739131</v>
          </cell>
          <cell r="T72">
            <v>2.8211145959654684E-3</v>
          </cell>
          <cell r="U72">
            <v>0.13119565217391452</v>
          </cell>
          <cell r="V72">
            <v>46.504899999999999</v>
          </cell>
          <cell r="W72">
            <v>46.636095652173914</v>
          </cell>
          <cell r="X72">
            <v>4.5889720702559745E-4</v>
          </cell>
          <cell r="Y72">
            <v>2.0843478260868253E-2</v>
          </cell>
          <cell r="Z72">
            <v>45.4208</v>
          </cell>
          <cell r="AA72">
            <v>45.441643478260865</v>
          </cell>
          <cell r="AB72">
            <v>1.92218698018482E-3</v>
          </cell>
          <cell r="AC72">
            <v>9.3204347826087691E-2</v>
          </cell>
          <cell r="AD72">
            <v>48.488700000000001</v>
          </cell>
          <cell r="AE72">
            <v>48.581904347826089</v>
          </cell>
          <cell r="AF72">
            <v>1.5512086154826985E-3</v>
          </cell>
          <cell r="AG72">
            <v>2.5204347826085986E-2</v>
          </cell>
          <cell r="AH72">
            <v>16.248200000000001</v>
          </cell>
          <cell r="AI72">
            <v>16.273404347826087</v>
          </cell>
          <cell r="AJ72">
            <v>1.7259115840921918E-3</v>
          </cell>
          <cell r="AK72">
            <v>2.7442857142857897E-2</v>
          </cell>
          <cell r="AL72">
            <v>15.900499999999999</v>
          </cell>
          <cell r="AM72">
            <v>15.927942857142858</v>
          </cell>
          <cell r="AN72">
            <v>2.6707513451945998E-3</v>
          </cell>
          <cell r="AO72">
            <v>2.0399999999999911E-2</v>
          </cell>
          <cell r="AP72">
            <v>7.6383000000000001</v>
          </cell>
          <cell r="AQ72">
            <v>7.6586999999999996</v>
          </cell>
          <cell r="AR72">
            <v>-2.2061470708896583E-4</v>
          </cell>
          <cell r="AS72">
            <v>-9.1652173913039942E-3</v>
          </cell>
          <cell r="AT72">
            <v>41.543999999999997</v>
          </cell>
          <cell r="AU72">
            <v>41.534834782608691</v>
          </cell>
          <cell r="AV72">
            <v>2.449221729427283E-3</v>
          </cell>
          <cell r="AW72">
            <v>8.6699999999996377E-2</v>
          </cell>
          <cell r="AX72">
            <v>35.399000000000001</v>
          </cell>
          <cell r="AY72">
            <v>35.485699999999994</v>
          </cell>
          <cell r="AZ72">
            <v>1.7408206619585716E-3</v>
          </cell>
          <cell r="BA72">
            <v>1.3357142857141926E-2</v>
          </cell>
          <cell r="BB72">
            <v>7.6729000000000003</v>
          </cell>
          <cell r="BC72">
            <v>7.6862571428571425</v>
          </cell>
        </row>
        <row r="73">
          <cell r="B73">
            <v>25</v>
          </cell>
          <cell r="C73">
            <v>18</v>
          </cell>
          <cell r="D73">
            <v>1.2567024128686329E-3</v>
          </cell>
          <cell r="E73">
            <v>9.7826086956521743E-2</v>
          </cell>
          <cell r="F73">
            <v>59.68</v>
          </cell>
          <cell r="G73">
            <v>59.777826086956523</v>
          </cell>
          <cell r="H73">
            <v>2.27005865645719E-3</v>
          </cell>
          <cell r="I73">
            <v>0.16356521739130683</v>
          </cell>
          <cell r="J73">
            <v>72.053299999999993</v>
          </cell>
          <cell r="K73">
            <v>72.216865217391302</v>
          </cell>
          <cell r="L73">
            <v>3.3327161636733486E-3</v>
          </cell>
          <cell r="M73">
            <v>1.7999999999999754E-3</v>
          </cell>
          <cell r="N73">
            <v>0.54010000000000002</v>
          </cell>
          <cell r="O73">
            <v>0.54190000000000005</v>
          </cell>
          <cell r="P73">
            <v>9.2981505997915301E-4</v>
          </cell>
          <cell r="Q73">
            <v>9.9704347826082576E-2</v>
          </cell>
          <cell r="R73">
            <v>107.2303</v>
          </cell>
          <cell r="S73">
            <v>107.33000434782608</v>
          </cell>
          <cell r="T73">
            <v>2.9870625133752021E-3</v>
          </cell>
          <cell r="U73">
            <v>0.13891304347826242</v>
          </cell>
          <cell r="V73">
            <v>46.504899999999999</v>
          </cell>
          <cell r="W73">
            <v>46.643813043478261</v>
          </cell>
          <cell r="X73">
            <v>4.8589116038004433E-4</v>
          </cell>
          <cell r="Y73">
            <v>2.2069565217389918E-2</v>
          </cell>
          <cell r="Z73">
            <v>45.4208</v>
          </cell>
          <cell r="AA73">
            <v>45.442869565217393</v>
          </cell>
          <cell r="AB73">
            <v>2.0352568025486331E-3</v>
          </cell>
          <cell r="AC73">
            <v>9.8686956521739908E-2</v>
          </cell>
          <cell r="AD73">
            <v>48.488700000000001</v>
          </cell>
          <cell r="AE73">
            <v>48.58738695652174</v>
          </cell>
          <cell r="AF73">
            <v>1.6424561810993281E-3</v>
          </cell>
          <cell r="AG73">
            <v>2.6686956521738102E-2</v>
          </cell>
          <cell r="AH73">
            <v>16.248200000000001</v>
          </cell>
          <cell r="AI73">
            <v>16.27488695652174</v>
          </cell>
          <cell r="AJ73">
            <v>1.8274357949211444E-3</v>
          </cell>
          <cell r="AK73">
            <v>2.9057142857143652E-2</v>
          </cell>
          <cell r="AL73">
            <v>15.900499999999999</v>
          </cell>
          <cell r="AM73">
            <v>15.929557142857142</v>
          </cell>
          <cell r="AN73">
            <v>2.8278543655001647E-3</v>
          </cell>
          <cell r="AO73">
            <v>2.1599999999999904E-2</v>
          </cell>
          <cell r="AP73">
            <v>7.6383000000000001</v>
          </cell>
          <cell r="AQ73">
            <v>7.6599000000000004</v>
          </cell>
          <cell r="AR73">
            <v>-2.3359204280008145E-4</v>
          </cell>
          <cell r="AS73">
            <v>-9.7043478260865831E-3</v>
          </cell>
          <cell r="AT73">
            <v>41.543999999999997</v>
          </cell>
          <cell r="AU73">
            <v>41.53429565217391</v>
          </cell>
          <cell r="AV73">
            <v>2.5932935958641818E-3</v>
          </cell>
          <cell r="AW73">
            <v>9.1799999999996176E-2</v>
          </cell>
          <cell r="AX73">
            <v>35.399000000000001</v>
          </cell>
          <cell r="AY73">
            <v>35.4908</v>
          </cell>
          <cell r="AZ73">
            <v>1.8432218773678994E-3</v>
          </cell>
          <cell r="BA73">
            <v>1.4142857142856156E-2</v>
          </cell>
          <cell r="BB73">
            <v>7.6729000000000003</v>
          </cell>
          <cell r="BC73">
            <v>7.6870428571428562</v>
          </cell>
        </row>
        <row r="74">
          <cell r="B74">
            <v>26</v>
          </cell>
          <cell r="C74">
            <v>19</v>
          </cell>
          <cell r="D74">
            <v>1.3265192135835566E-3</v>
          </cell>
          <cell r="E74">
            <v>0.10326086956521739</v>
          </cell>
          <cell r="F74">
            <v>59.68</v>
          </cell>
          <cell r="G74">
            <v>59.783260869565218</v>
          </cell>
          <cell r="H74">
            <v>2.3961730262603673E-3</v>
          </cell>
          <cell r="I74">
            <v>0.1726521739130461</v>
          </cell>
          <cell r="J74">
            <v>72.053299999999993</v>
          </cell>
          <cell r="K74">
            <v>72.225952173913043</v>
          </cell>
          <cell r="L74">
            <v>3.517867061655201E-3</v>
          </cell>
          <cell r="M74">
            <v>1.8999999999999742E-3</v>
          </cell>
          <cell r="N74">
            <v>0.54010000000000002</v>
          </cell>
          <cell r="O74">
            <v>0.54200000000000004</v>
          </cell>
          <cell r="P74">
            <v>9.8147145220021719E-4</v>
          </cell>
          <cell r="Q74">
            <v>0.10524347826086494</v>
          </cell>
          <cell r="R74">
            <v>107.2303</v>
          </cell>
          <cell r="S74">
            <v>107.33554347826086</v>
          </cell>
          <cell r="T74">
            <v>3.153010430784935E-3</v>
          </cell>
          <cell r="U74">
            <v>0.14663043478261034</v>
          </cell>
          <cell r="V74">
            <v>46.504899999999999</v>
          </cell>
          <cell r="W74">
            <v>46.651530434782607</v>
          </cell>
          <cell r="X74">
            <v>5.1288511373449126E-4</v>
          </cell>
          <cell r="Y74">
            <v>2.329565217391158E-2</v>
          </cell>
          <cell r="Z74">
            <v>45.4208</v>
          </cell>
          <cell r="AA74">
            <v>45.444095652173914</v>
          </cell>
          <cell r="AB74">
            <v>2.1483266249124459E-3</v>
          </cell>
          <cell r="AC74">
            <v>0.10416956521739212</v>
          </cell>
          <cell r="AD74">
            <v>48.488700000000001</v>
          </cell>
          <cell r="AE74">
            <v>48.592869565217391</v>
          </cell>
          <cell r="AF74">
            <v>1.7337037467159574E-3</v>
          </cell>
          <cell r="AG74">
            <v>2.8169565217390221E-2</v>
          </cell>
          <cell r="AH74">
            <v>16.248200000000001</v>
          </cell>
          <cell r="AI74">
            <v>16.27636956521739</v>
          </cell>
          <cell r="AJ74">
            <v>1.928960005750097E-3</v>
          </cell>
          <cell r="AK74">
            <v>3.0671428571429411E-2</v>
          </cell>
          <cell r="AL74">
            <v>15.900499999999999</v>
          </cell>
          <cell r="AM74">
            <v>15.931171428571428</v>
          </cell>
          <cell r="AN74">
            <v>2.9849573858057288E-3</v>
          </cell>
          <cell r="AO74">
            <v>2.27999999999999E-2</v>
          </cell>
          <cell r="AP74">
            <v>7.6383000000000001</v>
          </cell>
          <cell r="AQ74">
            <v>7.6611000000000002</v>
          </cell>
          <cell r="AR74">
            <v>-2.4656937851119708E-4</v>
          </cell>
          <cell r="AS74">
            <v>-1.024347826086917E-2</v>
          </cell>
          <cell r="AT74">
            <v>41.543999999999997</v>
          </cell>
          <cell r="AU74">
            <v>41.533756521739129</v>
          </cell>
          <cell r="AV74">
            <v>2.7373654623010809E-3</v>
          </cell>
          <cell r="AW74">
            <v>9.6899999999995962E-2</v>
          </cell>
          <cell r="AX74">
            <v>35.399000000000001</v>
          </cell>
          <cell r="AY74">
            <v>35.495899999999999</v>
          </cell>
          <cell r="AZ74">
            <v>1.9456230927772271E-3</v>
          </cell>
          <cell r="BA74">
            <v>1.4928571428570387E-2</v>
          </cell>
          <cell r="BB74">
            <v>7.6729000000000003</v>
          </cell>
          <cell r="BC74">
            <v>7.6878285714285708</v>
          </cell>
        </row>
        <row r="75">
          <cell r="B75">
            <v>27</v>
          </cell>
          <cell r="C75">
            <v>20</v>
          </cell>
          <cell r="D75">
            <v>1.3963360142984808E-3</v>
          </cell>
          <cell r="E75">
            <v>0.10869565217391304</v>
          </cell>
          <cell r="F75">
            <v>59.68</v>
          </cell>
          <cell r="G75">
            <v>59.788695652173914</v>
          </cell>
          <cell r="H75">
            <v>2.5222873960635446E-3</v>
          </cell>
          <cell r="I75">
            <v>0.18173913043478537</v>
          </cell>
          <cell r="J75">
            <v>72.053299999999993</v>
          </cell>
          <cell r="K75">
            <v>72.235039130434785</v>
          </cell>
          <cell r="L75">
            <v>3.7030179596370537E-3</v>
          </cell>
          <cell r="M75">
            <v>1.9999999999999727E-3</v>
          </cell>
          <cell r="N75">
            <v>0.54010000000000002</v>
          </cell>
          <cell r="O75">
            <v>0.54210000000000003</v>
          </cell>
          <cell r="P75">
            <v>1.0331278444212812E-3</v>
          </cell>
          <cell r="Q75">
            <v>0.11078260869564731</v>
          </cell>
          <cell r="R75">
            <v>107.2303</v>
          </cell>
          <cell r="S75">
            <v>107.34108260869564</v>
          </cell>
          <cell r="T75">
            <v>3.3189583481946687E-3</v>
          </cell>
          <cell r="U75">
            <v>0.15434782608695824</v>
          </cell>
          <cell r="V75">
            <v>46.504899999999999</v>
          </cell>
          <cell r="W75">
            <v>46.659247826086954</v>
          </cell>
          <cell r="X75">
            <v>5.3987906708893819E-4</v>
          </cell>
          <cell r="Y75">
            <v>2.4521739130433241E-2</v>
          </cell>
          <cell r="Z75">
            <v>45.4208</v>
          </cell>
          <cell r="AA75">
            <v>45.445321739130435</v>
          </cell>
          <cell r="AB75">
            <v>2.2613964472762592E-3</v>
          </cell>
          <cell r="AC75">
            <v>0.10965217391304434</v>
          </cell>
          <cell r="AD75">
            <v>48.488700000000001</v>
          </cell>
          <cell r="AE75">
            <v>48.598352173913042</v>
          </cell>
          <cell r="AF75">
            <v>1.8249513123325864E-3</v>
          </cell>
          <cell r="AG75">
            <v>2.9652173913042337E-2</v>
          </cell>
          <cell r="AH75">
            <v>16.248200000000001</v>
          </cell>
          <cell r="AI75">
            <v>16.277852173913043</v>
          </cell>
          <cell r="AJ75">
            <v>2.0304842165790493E-3</v>
          </cell>
          <cell r="AK75">
            <v>3.2285714285715174E-2</v>
          </cell>
          <cell r="AL75">
            <v>15.900499999999999</v>
          </cell>
          <cell r="AM75">
            <v>15.932785714285714</v>
          </cell>
          <cell r="AN75">
            <v>3.1420604061112938E-3</v>
          </cell>
          <cell r="AO75">
            <v>2.3999999999999893E-2</v>
          </cell>
          <cell r="AP75">
            <v>7.6383000000000001</v>
          </cell>
          <cell r="AQ75">
            <v>7.6623000000000001</v>
          </cell>
          <cell r="AR75">
            <v>-2.5954671422231273E-4</v>
          </cell>
          <cell r="AS75">
            <v>-1.0782608695651759E-2</v>
          </cell>
          <cell r="AT75">
            <v>41.543999999999997</v>
          </cell>
          <cell r="AU75">
            <v>41.533217391304348</v>
          </cell>
          <cell r="AV75">
            <v>2.8814373287379797E-3</v>
          </cell>
          <cell r="AW75">
            <v>0.10199999999999575</v>
          </cell>
          <cell r="AX75">
            <v>35.399000000000001</v>
          </cell>
          <cell r="AY75">
            <v>35.500999999999998</v>
          </cell>
          <cell r="AZ75">
            <v>2.0480243081865547E-3</v>
          </cell>
          <cell r="BA75">
            <v>1.5714285714284619E-2</v>
          </cell>
          <cell r="BB75">
            <v>7.6729000000000003</v>
          </cell>
          <cell r="BC75">
            <v>7.6886142857142845</v>
          </cell>
        </row>
        <row r="76">
          <cell r="B76">
            <v>28</v>
          </cell>
          <cell r="C76">
            <v>21</v>
          </cell>
          <cell r="D76">
            <v>1.4661528150134049E-3</v>
          </cell>
          <cell r="E76">
            <v>0.11413043478260869</v>
          </cell>
          <cell r="F76">
            <v>59.68</v>
          </cell>
          <cell r="G76">
            <v>59.794130434782609</v>
          </cell>
          <cell r="H76">
            <v>2.6484017658667215E-3</v>
          </cell>
          <cell r="I76">
            <v>0.19082608695652464</v>
          </cell>
          <cell r="J76">
            <v>72.053299999999993</v>
          </cell>
          <cell r="K76">
            <v>72.244126086956513</v>
          </cell>
          <cell r="L76">
            <v>3.8881688576189069E-3</v>
          </cell>
          <cell r="M76">
            <v>2.0999999999999712E-3</v>
          </cell>
          <cell r="N76">
            <v>0.54010000000000002</v>
          </cell>
          <cell r="O76">
            <v>0.54220000000000002</v>
          </cell>
          <cell r="P76">
            <v>1.0847842366423451E-3</v>
          </cell>
          <cell r="Q76">
            <v>0.11632173913042967</v>
          </cell>
          <cell r="R76">
            <v>107.2303</v>
          </cell>
          <cell r="S76">
            <v>107.34662173913043</v>
          </cell>
          <cell r="T76">
            <v>3.484906265604402E-3</v>
          </cell>
          <cell r="U76">
            <v>0.16206521739130617</v>
          </cell>
          <cell r="V76">
            <v>46.504899999999999</v>
          </cell>
          <cell r="W76">
            <v>46.666965217391308</v>
          </cell>
          <cell r="X76">
            <v>5.6687302044338501E-4</v>
          </cell>
          <cell r="Y76">
            <v>2.5747826086954903E-2</v>
          </cell>
          <cell r="Z76">
            <v>45.4208</v>
          </cell>
          <cell r="AA76">
            <v>45.446547826086956</v>
          </cell>
          <cell r="AB76">
            <v>2.3744662696400715E-3</v>
          </cell>
          <cell r="AC76">
            <v>0.11513478260869656</v>
          </cell>
          <cell r="AD76">
            <v>48.488700000000001</v>
          </cell>
          <cell r="AE76">
            <v>48.6038347826087</v>
          </cell>
          <cell r="AF76">
            <v>1.916198877949216E-3</v>
          </cell>
          <cell r="AG76">
            <v>3.1134782608694452E-2</v>
          </cell>
          <cell r="AH76">
            <v>16.248200000000001</v>
          </cell>
          <cell r="AI76">
            <v>16.279334782608696</v>
          </cell>
          <cell r="AJ76">
            <v>2.1320084274080017E-3</v>
          </cell>
          <cell r="AK76">
            <v>3.3900000000000929E-2</v>
          </cell>
          <cell r="AL76">
            <v>15.900499999999999</v>
          </cell>
          <cell r="AM76">
            <v>15.9344</v>
          </cell>
          <cell r="AN76">
            <v>3.2991634264168583E-3</v>
          </cell>
          <cell r="AO76">
            <v>2.5199999999999889E-2</v>
          </cell>
          <cell r="AP76">
            <v>7.6383000000000001</v>
          </cell>
          <cell r="AQ76">
            <v>7.6635</v>
          </cell>
          <cell r="AR76">
            <v>-2.7252404993342839E-4</v>
          </cell>
          <cell r="AS76">
            <v>-1.1321739130434346E-2</v>
          </cell>
          <cell r="AT76">
            <v>41.543999999999997</v>
          </cell>
          <cell r="AU76">
            <v>41.532678260869559</v>
          </cell>
          <cell r="AV76">
            <v>3.0255091951748789E-3</v>
          </cell>
          <cell r="AW76">
            <v>0.10709999999999553</v>
          </cell>
          <cell r="AX76">
            <v>35.399000000000001</v>
          </cell>
          <cell r="AY76">
            <v>35.506099999999996</v>
          </cell>
          <cell r="AZ76">
            <v>2.1504255235958824E-3</v>
          </cell>
          <cell r="BA76">
            <v>1.6499999999998849E-2</v>
          </cell>
          <cell r="BB76">
            <v>7.6729000000000003</v>
          </cell>
          <cell r="BC76">
            <v>7.6893999999999991</v>
          </cell>
        </row>
        <row r="77">
          <cell r="B77">
            <v>29</v>
          </cell>
          <cell r="C77">
            <v>22</v>
          </cell>
          <cell r="D77">
            <v>1.5359696157283289E-3</v>
          </cell>
          <cell r="E77">
            <v>0.11956521739130435</v>
          </cell>
          <cell r="F77">
            <v>59.68</v>
          </cell>
          <cell r="G77">
            <v>59.799565217391304</v>
          </cell>
          <cell r="H77">
            <v>2.7745161356698992E-3</v>
          </cell>
          <cell r="I77">
            <v>0.19991304347826391</v>
          </cell>
          <cell r="J77">
            <v>72.053299999999993</v>
          </cell>
          <cell r="K77">
            <v>72.253213043478254</v>
          </cell>
          <cell r="L77">
            <v>4.0733197556007596E-3</v>
          </cell>
          <cell r="M77">
            <v>2.1999999999999702E-3</v>
          </cell>
          <cell r="N77">
            <v>0.54010000000000002</v>
          </cell>
          <cell r="O77">
            <v>0.5423</v>
          </cell>
          <cell r="P77">
            <v>1.1364406288634093E-3</v>
          </cell>
          <cell r="Q77">
            <v>0.12186086956521204</v>
          </cell>
          <cell r="R77">
            <v>107.2303</v>
          </cell>
          <cell r="S77">
            <v>107.35216086956521</v>
          </cell>
          <cell r="T77">
            <v>3.6508541830141358E-3</v>
          </cell>
          <cell r="U77">
            <v>0.16978260869565406</v>
          </cell>
          <cell r="V77">
            <v>46.504899999999999</v>
          </cell>
          <cell r="W77">
            <v>46.674682608695655</v>
          </cell>
          <cell r="X77">
            <v>5.9386697379783194E-4</v>
          </cell>
          <cell r="Y77">
            <v>2.6973913043476565E-2</v>
          </cell>
          <cell r="Z77">
            <v>45.4208</v>
          </cell>
          <cell r="AA77">
            <v>45.447773913043477</v>
          </cell>
          <cell r="AB77">
            <v>2.4875360920038848E-3</v>
          </cell>
          <cell r="AC77">
            <v>0.12061739130434877</v>
          </cell>
          <cell r="AD77">
            <v>48.488700000000001</v>
          </cell>
          <cell r="AE77">
            <v>48.609317391304351</v>
          </cell>
          <cell r="AF77">
            <v>2.0074464435658455E-3</v>
          </cell>
          <cell r="AG77">
            <v>3.2617391304346571E-2</v>
          </cell>
          <cell r="AH77">
            <v>16.248200000000001</v>
          </cell>
          <cell r="AI77">
            <v>16.280817391304346</v>
          </cell>
          <cell r="AJ77">
            <v>2.2335326382369541E-3</v>
          </cell>
          <cell r="AK77">
            <v>3.5514285714286685E-2</v>
          </cell>
          <cell r="AL77">
            <v>15.900499999999999</v>
          </cell>
          <cell r="AM77">
            <v>15.936014285714286</v>
          </cell>
          <cell r="AN77">
            <v>3.4562664467224233E-3</v>
          </cell>
          <cell r="AO77">
            <v>2.6399999999999885E-2</v>
          </cell>
          <cell r="AP77">
            <v>7.6383000000000001</v>
          </cell>
          <cell r="AQ77">
            <v>7.6646999999999998</v>
          </cell>
          <cell r="AR77">
            <v>-2.8550138564454404E-4</v>
          </cell>
          <cell r="AS77">
            <v>-1.1860869565216935E-2</v>
          </cell>
          <cell r="AT77">
            <v>41.543999999999997</v>
          </cell>
          <cell r="AU77">
            <v>41.532139130434778</v>
          </cell>
          <cell r="AV77">
            <v>3.1695810616117781E-3</v>
          </cell>
          <cell r="AW77">
            <v>0.11219999999999532</v>
          </cell>
          <cell r="AX77">
            <v>35.399000000000001</v>
          </cell>
          <cell r="AY77">
            <v>35.511199999999995</v>
          </cell>
          <cell r="AZ77">
            <v>2.2528267390052102E-3</v>
          </cell>
          <cell r="BA77">
            <v>1.7285714285713079E-2</v>
          </cell>
          <cell r="BB77">
            <v>7.6729000000000003</v>
          </cell>
          <cell r="BC77">
            <v>7.6901857142857137</v>
          </cell>
        </row>
        <row r="78">
          <cell r="B78">
            <v>30</v>
          </cell>
          <cell r="C78">
            <v>23</v>
          </cell>
          <cell r="D78">
            <v>1.605786416443253E-3</v>
          </cell>
          <cell r="E78">
            <v>0.125</v>
          </cell>
          <cell r="F78">
            <v>59.68</v>
          </cell>
          <cell r="G78">
            <v>59.805</v>
          </cell>
          <cell r="H78">
            <v>2.9006305054730757E-3</v>
          </cell>
          <cell r="I78">
            <v>0.20900000000000318</v>
          </cell>
          <cell r="J78">
            <v>72.053299999999993</v>
          </cell>
          <cell r="K78">
            <v>72.262299999999996</v>
          </cell>
          <cell r="L78">
            <v>4.258470653582612E-3</v>
          </cell>
          <cell r="M78">
            <v>2.2999999999999687E-3</v>
          </cell>
          <cell r="N78">
            <v>0.54010000000000002</v>
          </cell>
          <cell r="O78">
            <v>0.54239999999999999</v>
          </cell>
          <cell r="P78">
            <v>1.1880970210844733E-3</v>
          </cell>
          <cell r="Q78">
            <v>0.12739999999999441</v>
          </cell>
          <cell r="R78">
            <v>107.2303</v>
          </cell>
          <cell r="S78">
            <v>107.35769999999999</v>
          </cell>
          <cell r="T78">
            <v>3.8168021004238691E-3</v>
          </cell>
          <cell r="U78">
            <v>0.17750000000000199</v>
          </cell>
          <cell r="V78">
            <v>46.504899999999999</v>
          </cell>
          <cell r="W78">
            <v>46.682400000000001</v>
          </cell>
          <cell r="X78">
            <v>6.2086092715227888E-4</v>
          </cell>
          <cell r="Y78">
            <v>2.8199999999998226E-2</v>
          </cell>
          <cell r="Z78">
            <v>45.4208</v>
          </cell>
          <cell r="AA78">
            <v>45.448999999999998</v>
          </cell>
          <cell r="AB78">
            <v>2.6006059143676976E-3</v>
          </cell>
          <cell r="AC78">
            <v>0.12610000000000099</v>
          </cell>
          <cell r="AD78">
            <v>48.488700000000001</v>
          </cell>
          <cell r="AE78">
            <v>48.614800000000002</v>
          </cell>
          <cell r="AF78">
            <v>2.0986940091824746E-3</v>
          </cell>
          <cell r="AG78">
            <v>3.4099999999998687E-2</v>
          </cell>
          <cell r="AH78">
            <v>16.248200000000001</v>
          </cell>
          <cell r="AI78">
            <v>16.282299999999999</v>
          </cell>
          <cell r="AJ78">
            <v>2.3350568490659068E-3</v>
          </cell>
          <cell r="AK78">
            <v>3.7128571428572447E-2</v>
          </cell>
          <cell r="AL78">
            <v>15.900499999999999</v>
          </cell>
          <cell r="AM78">
            <v>15.937628571428572</v>
          </cell>
          <cell r="AN78">
            <v>3.6133694670279879E-3</v>
          </cell>
          <cell r="AO78">
            <v>2.7599999999999878E-2</v>
          </cell>
          <cell r="AP78">
            <v>7.6383000000000001</v>
          </cell>
          <cell r="AQ78">
            <v>7.6658999999999997</v>
          </cell>
          <cell r="AR78">
            <v>-2.9847872135565964E-4</v>
          </cell>
          <cell r="AS78">
            <v>-1.2399999999999523E-2</v>
          </cell>
          <cell r="AT78">
            <v>41.543999999999997</v>
          </cell>
          <cell r="AU78">
            <v>41.531599999999997</v>
          </cell>
          <cell r="AV78">
            <v>3.3136529280486768E-3</v>
          </cell>
          <cell r="AW78">
            <v>0.1172999999999951</v>
          </cell>
          <cell r="AX78">
            <v>35.399000000000001</v>
          </cell>
          <cell r="AY78">
            <v>35.516299999999994</v>
          </cell>
          <cell r="AZ78">
            <v>2.355227954414538E-3</v>
          </cell>
          <cell r="BA78">
            <v>1.8071428571427312E-2</v>
          </cell>
          <cell r="BB78">
            <v>7.6729000000000003</v>
          </cell>
          <cell r="BC78">
            <v>7.6909714285714275</v>
          </cell>
        </row>
        <row r="79">
          <cell r="B79">
            <v>31</v>
          </cell>
          <cell r="C79">
            <v>1</v>
          </cell>
          <cell r="D79">
            <v>9.4083549313043715E-5</v>
          </cell>
          <cell r="E79">
            <v>5.6266666666665802E-3</v>
          </cell>
          <cell r="F79">
            <v>59.805</v>
          </cell>
          <cell r="G79">
            <v>59.810626666666664</v>
          </cell>
          <cell r="H79">
            <v>1.3621671789208547E-4</v>
          </cell>
          <cell r="I79">
            <v>9.8433333333332491E-3</v>
          </cell>
          <cell r="J79">
            <v>72.262299999999996</v>
          </cell>
          <cell r="K79">
            <v>72.272143333333332</v>
          </cell>
          <cell r="L79">
            <v>2.0280235988200405E-4</v>
          </cell>
          <cell r="M79">
            <v>1.0999999999999899E-4</v>
          </cell>
          <cell r="N79">
            <v>0.54239999999999999</v>
          </cell>
          <cell r="O79">
            <v>0.54251000000000005</v>
          </cell>
          <cell r="P79">
            <v>6.2811827501274757E-5</v>
          </cell>
          <cell r="Q79">
            <v>6.7433333333336044E-3</v>
          </cell>
          <cell r="R79">
            <v>107.35769999999999</v>
          </cell>
          <cell r="S79">
            <v>107.36444333333333</v>
          </cell>
          <cell r="T79">
            <v>1.2722673668079563E-4</v>
          </cell>
          <cell r="U79">
            <v>8.2333333333333304E-3</v>
          </cell>
          <cell r="V79">
            <v>46.682400000000001</v>
          </cell>
          <cell r="W79">
            <v>46.690633333333338</v>
          </cell>
          <cell r="X79">
            <v>3.3664107021058887E-5</v>
          </cell>
          <cell r="Y79">
            <v>1.5300000000001053E-3</v>
          </cell>
          <cell r="Z79">
            <v>45.448999999999998</v>
          </cell>
          <cell r="AA79">
            <v>45.450530000000001</v>
          </cell>
          <cell r="AB79">
            <v>1.2019659308139359E-4</v>
          </cell>
          <cell r="AC79">
            <v>5.8433333333333341E-3</v>
          </cell>
          <cell r="AD79">
            <v>48.614800000000002</v>
          </cell>
          <cell r="AE79">
            <v>48.620643333333334</v>
          </cell>
          <cell r="AF79">
            <v>9.0896249301387712E-5</v>
          </cell>
          <cell r="AG79">
            <v>1.479999999999985E-3</v>
          </cell>
          <cell r="AH79">
            <v>16.282299999999999</v>
          </cell>
          <cell r="AI79">
            <v>16.28378</v>
          </cell>
          <cell r="AJ79">
            <v>1.0152421082895247E-4</v>
          </cell>
          <cell r="AK79">
            <v>1.6142857142857586E-3</v>
          </cell>
          <cell r="AL79">
            <v>15.900499999999999</v>
          </cell>
          <cell r="AM79">
            <v>15.902114285714285</v>
          </cell>
          <cell r="AN79">
            <v>1.571030203055647E-4</v>
          </cell>
          <cell r="AO79">
            <v>1.1999999999999947E-3</v>
          </cell>
          <cell r="AP79">
            <v>7.6383000000000001</v>
          </cell>
          <cell r="AQ79">
            <v>7.6395</v>
          </cell>
          <cell r="AR79">
            <v>-5.2971713105192424E-6</v>
          </cell>
          <cell r="AS79">
            <v>-2.1999999999996098E-4</v>
          </cell>
          <cell r="AT79">
            <v>41.531599999999997</v>
          </cell>
          <cell r="AU79">
            <v>41.531379999999999</v>
          </cell>
          <cell r="AV79">
            <v>1.4407186643689899E-4</v>
          </cell>
          <cell r="AW79">
            <v>5.099999999999787E-3</v>
          </cell>
          <cell r="AX79">
            <v>35.399000000000001</v>
          </cell>
          <cell r="AY79">
            <v>35.4041</v>
          </cell>
          <cell r="AZ79">
            <v>1.0240121540932774E-4</v>
          </cell>
          <cell r="BA79">
            <v>7.8571428571423089E-4</v>
          </cell>
          <cell r="BB79">
            <v>7.6729000000000003</v>
          </cell>
          <cell r="BC79">
            <v>7.6736857142857149</v>
          </cell>
        </row>
        <row r="80">
          <cell r="B80">
            <v>32</v>
          </cell>
          <cell r="C80">
            <v>2</v>
          </cell>
          <cell r="D80">
            <v>1.8816709862608743E-4</v>
          </cell>
          <cell r="E80">
            <v>1.125333333333316E-2</v>
          </cell>
          <cell r="F80">
            <v>59.805</v>
          </cell>
          <cell r="G80">
            <v>59.816253333333336</v>
          </cell>
          <cell r="H80">
            <v>2.7243343578417094E-4</v>
          </cell>
          <cell r="I80">
            <v>1.9686666666666498E-2</v>
          </cell>
          <cell r="J80">
            <v>72.262299999999996</v>
          </cell>
          <cell r="K80">
            <v>72.281986666666668</v>
          </cell>
          <cell r="L80">
            <v>4.0560471976400811E-4</v>
          </cell>
          <cell r="M80">
            <v>2.1999999999999797E-4</v>
          </cell>
          <cell r="N80">
            <v>0.54239999999999999</v>
          </cell>
          <cell r="O80">
            <v>0.54261999999999999</v>
          </cell>
          <cell r="P80">
            <v>1.2562365500254951E-4</v>
          </cell>
          <cell r="Q80">
            <v>1.3486666666667209E-2</v>
          </cell>
          <cell r="R80">
            <v>107.35769999999999</v>
          </cell>
          <cell r="S80">
            <v>107.37118666666666</v>
          </cell>
          <cell r="T80">
            <v>2.5445347336159127E-4</v>
          </cell>
          <cell r="U80">
            <v>1.6466666666666661E-2</v>
          </cell>
          <cell r="V80">
            <v>46.682400000000001</v>
          </cell>
          <cell r="W80">
            <v>46.698866666666667</v>
          </cell>
          <cell r="X80">
            <v>6.7328214042117773E-5</v>
          </cell>
          <cell r="Y80">
            <v>3.0600000000002106E-3</v>
          </cell>
          <cell r="Z80">
            <v>45.448999999999998</v>
          </cell>
          <cell r="AA80">
            <v>45.452059999999996</v>
          </cell>
          <cell r="AB80">
            <v>2.4039318616278719E-4</v>
          </cell>
          <cell r="AC80">
            <v>1.1686666666666668E-2</v>
          </cell>
          <cell r="AD80">
            <v>48.614800000000002</v>
          </cell>
          <cell r="AE80">
            <v>48.626486666666672</v>
          </cell>
          <cell r="AF80">
            <v>1.8179249860277542E-4</v>
          </cell>
          <cell r="AG80">
            <v>2.95999999999997E-3</v>
          </cell>
          <cell r="AH80">
            <v>16.282299999999999</v>
          </cell>
          <cell r="AI80">
            <v>16.285260000000001</v>
          </cell>
          <cell r="AJ80">
            <v>2.0304842165790493E-4</v>
          </cell>
          <cell r="AK80">
            <v>3.2285714285715172E-3</v>
          </cell>
          <cell r="AL80">
            <v>15.900499999999999</v>
          </cell>
          <cell r="AM80">
            <v>15.903728571428571</v>
          </cell>
          <cell r="AN80">
            <v>3.142060406111294E-4</v>
          </cell>
          <cell r="AO80">
            <v>2.3999999999999894E-3</v>
          </cell>
          <cell r="AP80">
            <v>7.6383000000000001</v>
          </cell>
          <cell r="AQ80">
            <v>7.6406999999999998</v>
          </cell>
          <cell r="AR80">
            <v>-1.0594342621038485E-5</v>
          </cell>
          <cell r="AS80">
            <v>-4.3999999999992195E-4</v>
          </cell>
          <cell r="AT80">
            <v>41.531599999999997</v>
          </cell>
          <cell r="AU80">
            <v>41.53116</v>
          </cell>
          <cell r="AV80">
            <v>2.8814373287379798E-4</v>
          </cell>
          <cell r="AW80">
            <v>1.0199999999999574E-2</v>
          </cell>
          <cell r="AX80">
            <v>35.399000000000001</v>
          </cell>
          <cell r="AY80">
            <v>35.409199999999998</v>
          </cell>
          <cell r="AZ80">
            <v>2.0480243081865548E-4</v>
          </cell>
          <cell r="BA80">
            <v>1.5714285714284618E-3</v>
          </cell>
          <cell r="BB80">
            <v>7.6729000000000003</v>
          </cell>
          <cell r="BC80">
            <v>7.6744714285714286</v>
          </cell>
        </row>
        <row r="81">
          <cell r="B81">
            <v>33</v>
          </cell>
          <cell r="C81">
            <v>3</v>
          </cell>
          <cell r="D81">
            <v>2.8225064793913117E-4</v>
          </cell>
          <cell r="E81">
            <v>1.6879999999999739E-2</v>
          </cell>
          <cell r="F81">
            <v>59.805</v>
          </cell>
          <cell r="G81">
            <v>59.82188</v>
          </cell>
          <cell r="H81">
            <v>4.0865015367625644E-4</v>
          </cell>
          <cell r="I81">
            <v>2.9529999999999744E-2</v>
          </cell>
          <cell r="J81">
            <v>72.262299999999996</v>
          </cell>
          <cell r="K81">
            <v>72.29182999999999</v>
          </cell>
          <cell r="L81">
            <v>6.0840707964601216E-4</v>
          </cell>
          <cell r="M81">
            <v>3.2999999999999696E-4</v>
          </cell>
          <cell r="N81">
            <v>0.54239999999999999</v>
          </cell>
          <cell r="O81">
            <v>0.54272999999999993</v>
          </cell>
          <cell r="P81">
            <v>1.8843548250382428E-4</v>
          </cell>
          <cell r="Q81">
            <v>2.0230000000000813E-2</v>
          </cell>
          <cell r="R81">
            <v>107.35769999999999</v>
          </cell>
          <cell r="S81">
            <v>107.37792999999999</v>
          </cell>
          <cell r="T81">
            <v>3.8168021004238693E-4</v>
          </cell>
          <cell r="U81">
            <v>2.4699999999999989E-2</v>
          </cell>
          <cell r="V81">
            <v>46.682400000000001</v>
          </cell>
          <cell r="W81">
            <v>46.707100000000004</v>
          </cell>
          <cell r="X81">
            <v>1.0099232106317667E-4</v>
          </cell>
          <cell r="Y81">
            <v>4.590000000000316E-3</v>
          </cell>
          <cell r="Z81">
            <v>45.448999999999998</v>
          </cell>
          <cell r="AA81">
            <v>45.453589999999998</v>
          </cell>
          <cell r="AB81">
            <v>3.6058977924418082E-4</v>
          </cell>
          <cell r="AC81">
            <v>1.753E-2</v>
          </cell>
          <cell r="AD81">
            <v>48.614800000000002</v>
          </cell>
          <cell r="AE81">
            <v>48.632330000000003</v>
          </cell>
          <cell r="AF81">
            <v>2.7268874790416312E-4</v>
          </cell>
          <cell r="AG81">
            <v>4.4399999999999553E-3</v>
          </cell>
          <cell r="AH81">
            <v>16.282299999999999</v>
          </cell>
          <cell r="AI81">
            <v>16.286739999999998</v>
          </cell>
          <cell r="AJ81">
            <v>3.045726324868574E-4</v>
          </cell>
          <cell r="AK81">
            <v>4.8428571428572754E-3</v>
          </cell>
          <cell r="AL81">
            <v>15.900499999999999</v>
          </cell>
          <cell r="AM81">
            <v>15.905342857142857</v>
          </cell>
          <cell r="AN81">
            <v>4.7130906091669405E-4</v>
          </cell>
          <cell r="AO81">
            <v>3.5999999999999843E-3</v>
          </cell>
          <cell r="AP81">
            <v>7.6383000000000001</v>
          </cell>
          <cell r="AQ81">
            <v>7.6418999999999997</v>
          </cell>
          <cell r="AR81">
            <v>-1.5891513931557729E-5</v>
          </cell>
          <cell r="AS81">
            <v>-6.599999999998829E-4</v>
          </cell>
          <cell r="AT81">
            <v>41.531599999999997</v>
          </cell>
          <cell r="AU81">
            <v>41.530940000000001</v>
          </cell>
          <cell r="AV81">
            <v>4.32215599310697E-4</v>
          </cell>
          <cell r="AW81">
            <v>1.5299999999999361E-2</v>
          </cell>
          <cell r="AX81">
            <v>35.399000000000001</v>
          </cell>
          <cell r="AY81">
            <v>35.414299999999997</v>
          </cell>
          <cell r="AZ81">
            <v>3.0720364622798321E-4</v>
          </cell>
          <cell r="BA81">
            <v>2.3571428571426928E-3</v>
          </cell>
          <cell r="BB81">
            <v>7.6729000000000003</v>
          </cell>
          <cell r="BC81">
            <v>7.6752571428571432</v>
          </cell>
        </row>
        <row r="82">
          <cell r="B82">
            <v>34</v>
          </cell>
          <cell r="C82">
            <v>4</v>
          </cell>
          <cell r="D82">
            <v>3.7633419725217486E-4</v>
          </cell>
          <cell r="E82">
            <v>2.2506666666666321E-2</v>
          </cell>
          <cell r="F82">
            <v>59.805</v>
          </cell>
          <cell r="G82">
            <v>59.827506666666665</v>
          </cell>
          <cell r="H82">
            <v>5.4486687156834188E-4</v>
          </cell>
          <cell r="I82">
            <v>3.9373333333332997E-2</v>
          </cell>
          <cell r="J82">
            <v>72.262299999999996</v>
          </cell>
          <cell r="K82">
            <v>72.301673333333326</v>
          </cell>
          <cell r="L82">
            <v>8.1120943952801621E-4</v>
          </cell>
          <cell r="M82">
            <v>4.3999999999999595E-4</v>
          </cell>
          <cell r="N82">
            <v>0.54239999999999999</v>
          </cell>
          <cell r="O82">
            <v>0.54283999999999999</v>
          </cell>
          <cell r="P82">
            <v>2.5124731000509903E-4</v>
          </cell>
          <cell r="Q82">
            <v>2.6973333333334418E-2</v>
          </cell>
          <cell r="R82">
            <v>107.35769999999999</v>
          </cell>
          <cell r="S82">
            <v>107.38467333333332</v>
          </cell>
          <cell r="T82">
            <v>5.0890694672318254E-4</v>
          </cell>
          <cell r="U82">
            <v>3.2933333333333321E-2</v>
          </cell>
          <cell r="V82">
            <v>46.682400000000001</v>
          </cell>
          <cell r="W82">
            <v>46.715333333333334</v>
          </cell>
          <cell r="X82">
            <v>1.3465642808423555E-4</v>
          </cell>
          <cell r="Y82">
            <v>6.1200000000004211E-3</v>
          </cell>
          <cell r="Z82">
            <v>45.448999999999998</v>
          </cell>
          <cell r="AA82">
            <v>45.455120000000001</v>
          </cell>
          <cell r="AB82">
            <v>4.8078637232557437E-4</v>
          </cell>
          <cell r="AC82">
            <v>2.3373333333333336E-2</v>
          </cell>
          <cell r="AD82">
            <v>48.614800000000002</v>
          </cell>
          <cell r="AE82">
            <v>48.638173333333334</v>
          </cell>
          <cell r="AF82">
            <v>3.6358499720555085E-4</v>
          </cell>
          <cell r="AG82">
            <v>5.9199999999999401E-3</v>
          </cell>
          <cell r="AH82">
            <v>16.282299999999999</v>
          </cell>
          <cell r="AI82">
            <v>16.288219999999999</v>
          </cell>
          <cell r="AJ82">
            <v>4.0609684331580987E-4</v>
          </cell>
          <cell r="AK82">
            <v>6.4571428571430344E-3</v>
          </cell>
          <cell r="AL82">
            <v>15.900499999999999</v>
          </cell>
          <cell r="AM82">
            <v>15.906957142857141</v>
          </cell>
          <cell r="AN82">
            <v>6.284120812222588E-4</v>
          </cell>
          <cell r="AO82">
            <v>4.7999999999999788E-3</v>
          </cell>
          <cell r="AP82">
            <v>7.6383000000000001</v>
          </cell>
          <cell r="AQ82">
            <v>7.6431000000000004</v>
          </cell>
          <cell r="AR82">
            <v>-2.118868524207697E-5</v>
          </cell>
          <cell r="AS82">
            <v>-8.7999999999984391E-4</v>
          </cell>
          <cell r="AT82">
            <v>41.531599999999997</v>
          </cell>
          <cell r="AU82">
            <v>41.530719999999995</v>
          </cell>
          <cell r="AV82">
            <v>5.7628746574759596E-4</v>
          </cell>
          <cell r="AW82">
            <v>2.0399999999999148E-2</v>
          </cell>
          <cell r="AX82">
            <v>35.399000000000001</v>
          </cell>
          <cell r="AY82">
            <v>35.419400000000003</v>
          </cell>
          <cell r="AZ82">
            <v>4.0960486163731097E-4</v>
          </cell>
          <cell r="BA82">
            <v>3.1428571428569235E-3</v>
          </cell>
          <cell r="BB82">
            <v>7.6729000000000003</v>
          </cell>
          <cell r="BC82">
            <v>7.6760428571428569</v>
          </cell>
        </row>
        <row r="83">
          <cell r="B83">
            <v>35</v>
          </cell>
          <cell r="C83">
            <v>5</v>
          </cell>
          <cell r="D83">
            <v>4.704177465652186E-4</v>
          </cell>
          <cell r="E83">
            <v>2.8133333333332899E-2</v>
          </cell>
          <cell r="F83">
            <v>59.805</v>
          </cell>
          <cell r="G83">
            <v>59.833133333333336</v>
          </cell>
          <cell r="H83">
            <v>6.8108358946042738E-4</v>
          </cell>
          <cell r="I83">
            <v>4.9216666666666242E-2</v>
          </cell>
          <cell r="J83">
            <v>72.262299999999996</v>
          </cell>
          <cell r="K83">
            <v>72.311516666666662</v>
          </cell>
          <cell r="L83">
            <v>1.0140117994100202E-3</v>
          </cell>
          <cell r="M83">
            <v>5.4999999999999494E-4</v>
          </cell>
          <cell r="N83">
            <v>0.54239999999999999</v>
          </cell>
          <cell r="O83">
            <v>0.54295000000000004</v>
          </cell>
          <cell r="P83">
            <v>3.140591375063738E-4</v>
          </cell>
          <cell r="Q83">
            <v>3.3716666666668026E-2</v>
          </cell>
          <cell r="R83">
            <v>107.35769999999999</v>
          </cell>
          <cell r="S83">
            <v>107.39141666666666</v>
          </cell>
          <cell r="T83">
            <v>6.3613368340397815E-4</v>
          </cell>
          <cell r="U83">
            <v>4.116666666666665E-2</v>
          </cell>
          <cell r="V83">
            <v>46.682400000000001</v>
          </cell>
          <cell r="W83">
            <v>46.72356666666667</v>
          </cell>
          <cell r="X83">
            <v>1.6832053510529443E-4</v>
          </cell>
          <cell r="Y83">
            <v>7.650000000000527E-3</v>
          </cell>
          <cell r="Z83">
            <v>45.448999999999998</v>
          </cell>
          <cell r="AA83">
            <v>45.456649999999996</v>
          </cell>
          <cell r="AB83">
            <v>6.0098296540696792E-4</v>
          </cell>
          <cell r="AC83">
            <v>2.9216666666666669E-2</v>
          </cell>
          <cell r="AD83">
            <v>48.614800000000002</v>
          </cell>
          <cell r="AE83">
            <v>48.644016666666673</v>
          </cell>
          <cell r="AF83">
            <v>4.5448124650693857E-4</v>
          </cell>
          <cell r="AG83">
            <v>7.3999999999999249E-3</v>
          </cell>
          <cell r="AH83">
            <v>16.282299999999999</v>
          </cell>
          <cell r="AI83">
            <v>16.2897</v>
          </cell>
          <cell r="AJ83">
            <v>5.0762105414476233E-4</v>
          </cell>
          <cell r="AK83">
            <v>8.0714285714287935E-3</v>
          </cell>
          <cell r="AL83">
            <v>15.900499999999999</v>
          </cell>
          <cell r="AM83">
            <v>15.908571428571427</v>
          </cell>
          <cell r="AN83">
            <v>7.8551510152782345E-4</v>
          </cell>
          <cell r="AO83">
            <v>5.9999999999999732E-3</v>
          </cell>
          <cell r="AP83">
            <v>7.6383000000000001</v>
          </cell>
          <cell r="AQ83">
            <v>7.6443000000000003</v>
          </cell>
          <cell r="AR83">
            <v>-2.648585655259621E-5</v>
          </cell>
          <cell r="AS83">
            <v>-1.0999999999998049E-3</v>
          </cell>
          <cell r="AT83">
            <v>41.531599999999997</v>
          </cell>
          <cell r="AU83">
            <v>41.530499999999996</v>
          </cell>
          <cell r="AV83">
            <v>7.2035933218449492E-4</v>
          </cell>
          <cell r="AW83">
            <v>2.5499999999998937E-2</v>
          </cell>
          <cell r="AX83">
            <v>35.399000000000001</v>
          </cell>
          <cell r="AY83">
            <v>35.424500000000002</v>
          </cell>
          <cell r="AZ83">
            <v>5.1200607704663867E-4</v>
          </cell>
          <cell r="BA83">
            <v>3.9285714285711548E-3</v>
          </cell>
          <cell r="BB83">
            <v>7.6729000000000003</v>
          </cell>
          <cell r="BC83">
            <v>7.6768285714285716</v>
          </cell>
        </row>
        <row r="84">
          <cell r="B84">
            <v>36</v>
          </cell>
          <cell r="C84">
            <v>6</v>
          </cell>
          <cell r="D84">
            <v>5.6450129587826234E-4</v>
          </cell>
          <cell r="E84">
            <v>3.3759999999999478E-2</v>
          </cell>
          <cell r="F84">
            <v>59.805</v>
          </cell>
          <cell r="G84">
            <v>59.838760000000001</v>
          </cell>
          <cell r="H84">
            <v>8.1730030735251288E-4</v>
          </cell>
          <cell r="I84">
            <v>5.9059999999999488E-2</v>
          </cell>
          <cell r="J84">
            <v>72.262299999999996</v>
          </cell>
          <cell r="K84">
            <v>72.321359999999999</v>
          </cell>
          <cell r="L84">
            <v>1.2168141592920243E-3</v>
          </cell>
          <cell r="M84">
            <v>6.5999999999999392E-4</v>
          </cell>
          <cell r="N84">
            <v>0.54239999999999999</v>
          </cell>
          <cell r="O84">
            <v>0.54305999999999999</v>
          </cell>
          <cell r="P84">
            <v>3.7687096500764857E-4</v>
          </cell>
          <cell r="Q84">
            <v>4.0460000000001627E-2</v>
          </cell>
          <cell r="R84">
            <v>107.35769999999999</v>
          </cell>
          <cell r="S84">
            <v>107.39815999999999</v>
          </cell>
          <cell r="T84">
            <v>7.6336042008477386E-4</v>
          </cell>
          <cell r="U84">
            <v>4.9399999999999979E-2</v>
          </cell>
          <cell r="V84">
            <v>46.682400000000001</v>
          </cell>
          <cell r="W84">
            <v>46.7318</v>
          </cell>
          <cell r="X84">
            <v>2.0198464212635333E-4</v>
          </cell>
          <cell r="Y84">
            <v>9.1800000000006321E-3</v>
          </cell>
          <cell r="Z84">
            <v>45.448999999999998</v>
          </cell>
          <cell r="AA84">
            <v>45.458179999999999</v>
          </cell>
          <cell r="AB84">
            <v>7.2117955848836164E-4</v>
          </cell>
          <cell r="AC84">
            <v>3.5060000000000001E-2</v>
          </cell>
          <cell r="AD84">
            <v>48.614800000000002</v>
          </cell>
          <cell r="AE84">
            <v>48.649860000000004</v>
          </cell>
          <cell r="AF84">
            <v>5.4537749580832625E-4</v>
          </cell>
          <cell r="AG84">
            <v>8.8799999999999105E-3</v>
          </cell>
          <cell r="AH84">
            <v>16.282299999999999</v>
          </cell>
          <cell r="AI84">
            <v>16.291180000000001</v>
          </cell>
          <cell r="AJ84">
            <v>6.091452649737148E-4</v>
          </cell>
          <cell r="AK84">
            <v>9.6857142857145508E-3</v>
          </cell>
          <cell r="AL84">
            <v>15.900499999999999</v>
          </cell>
          <cell r="AM84">
            <v>15.910185714285713</v>
          </cell>
          <cell r="AN84">
            <v>9.426181218333881E-4</v>
          </cell>
          <cell r="AO84">
            <v>7.1999999999999686E-3</v>
          </cell>
          <cell r="AP84">
            <v>7.6383000000000001</v>
          </cell>
          <cell r="AQ84">
            <v>7.6455000000000002</v>
          </cell>
          <cell r="AR84">
            <v>-3.1783027863115458E-5</v>
          </cell>
          <cell r="AS84">
            <v>-1.3199999999997658E-3</v>
          </cell>
          <cell r="AT84">
            <v>41.531599999999997</v>
          </cell>
          <cell r="AU84">
            <v>41.530279999999998</v>
          </cell>
          <cell r="AV84">
            <v>8.6443119862139399E-4</v>
          </cell>
          <cell r="AW84">
            <v>3.0599999999998722E-2</v>
          </cell>
          <cell r="AX84">
            <v>35.399000000000001</v>
          </cell>
          <cell r="AY84">
            <v>35.429600000000001</v>
          </cell>
          <cell r="AZ84">
            <v>6.1440729245596643E-4</v>
          </cell>
          <cell r="BA84">
            <v>4.7142857142853855E-3</v>
          </cell>
          <cell r="BB84">
            <v>7.6729000000000003</v>
          </cell>
          <cell r="BC84">
            <v>7.6776142857142853</v>
          </cell>
        </row>
        <row r="85">
          <cell r="B85">
            <v>37</v>
          </cell>
          <cell r="C85">
            <v>7</v>
          </cell>
          <cell r="D85">
            <v>6.5858484519130608E-4</v>
          </cell>
          <cell r="E85">
            <v>3.9386666666666056E-2</v>
          </cell>
          <cell r="F85">
            <v>59.805</v>
          </cell>
          <cell r="G85">
            <v>59.844386666666665</v>
          </cell>
          <cell r="H85">
            <v>9.5351702524459838E-4</v>
          </cell>
          <cell r="I85">
            <v>6.8903333333332734E-2</v>
          </cell>
          <cell r="J85">
            <v>72.262299999999996</v>
          </cell>
          <cell r="K85">
            <v>72.331203333333335</v>
          </cell>
          <cell r="L85">
            <v>1.4196165191740283E-3</v>
          </cell>
          <cell r="M85">
            <v>7.6999999999999291E-4</v>
          </cell>
          <cell r="N85">
            <v>0.54239999999999999</v>
          </cell>
          <cell r="O85">
            <v>0.54316999999999993</v>
          </cell>
          <cell r="P85">
            <v>4.3968279250892334E-4</v>
          </cell>
          <cell r="Q85">
            <v>4.7203333333335235E-2</v>
          </cell>
          <cell r="R85">
            <v>107.35769999999999</v>
          </cell>
          <cell r="S85">
            <v>107.40490333333332</v>
          </cell>
          <cell r="T85">
            <v>8.9058715676556947E-4</v>
          </cell>
          <cell r="U85">
            <v>5.7633333333333307E-2</v>
          </cell>
          <cell r="V85">
            <v>46.682400000000001</v>
          </cell>
          <cell r="W85">
            <v>46.740033333333336</v>
          </cell>
          <cell r="X85">
            <v>2.3564874914741221E-4</v>
          </cell>
          <cell r="Y85">
            <v>1.0710000000000738E-2</v>
          </cell>
          <cell r="Z85">
            <v>45.448999999999998</v>
          </cell>
          <cell r="AA85">
            <v>45.459710000000001</v>
          </cell>
          <cell r="AB85">
            <v>8.4137615156975514E-4</v>
          </cell>
          <cell r="AC85">
            <v>4.0903333333333333E-2</v>
          </cell>
          <cell r="AD85">
            <v>48.614800000000002</v>
          </cell>
          <cell r="AE85">
            <v>48.655703333333335</v>
          </cell>
          <cell r="AF85">
            <v>6.3627374510971397E-4</v>
          </cell>
          <cell r="AG85">
            <v>1.0359999999999895E-2</v>
          </cell>
          <cell r="AH85">
            <v>16.282299999999999</v>
          </cell>
          <cell r="AI85">
            <v>16.292659999999998</v>
          </cell>
          <cell r="AJ85">
            <v>7.1066947580266727E-4</v>
          </cell>
          <cell r="AK85">
            <v>1.130000000000031E-2</v>
          </cell>
          <cell r="AL85">
            <v>15.900499999999999</v>
          </cell>
          <cell r="AM85">
            <v>15.911799999999999</v>
          </cell>
          <cell r="AN85">
            <v>1.0997211421389529E-3</v>
          </cell>
          <cell r="AO85">
            <v>8.3999999999999631E-3</v>
          </cell>
          <cell r="AP85">
            <v>7.6383000000000001</v>
          </cell>
          <cell r="AQ85">
            <v>7.6467000000000001</v>
          </cell>
          <cell r="AR85">
            <v>-3.7080199173634702E-5</v>
          </cell>
          <cell r="AS85">
            <v>-1.5399999999997267E-3</v>
          </cell>
          <cell r="AT85">
            <v>41.531599999999997</v>
          </cell>
          <cell r="AU85">
            <v>41.530059999999999</v>
          </cell>
          <cell r="AV85">
            <v>1.008503065058293E-3</v>
          </cell>
          <cell r="AW85">
            <v>3.5699999999998511E-2</v>
          </cell>
          <cell r="AX85">
            <v>35.399000000000001</v>
          </cell>
          <cell r="AY85">
            <v>35.434699999999999</v>
          </cell>
          <cell r="AZ85">
            <v>7.1680850786529418E-4</v>
          </cell>
          <cell r="BA85">
            <v>5.4999999999996163E-3</v>
          </cell>
          <cell r="BB85">
            <v>7.6729000000000003</v>
          </cell>
          <cell r="BC85">
            <v>7.6783999999999999</v>
          </cell>
        </row>
        <row r="86">
          <cell r="B86">
            <v>38</v>
          </cell>
          <cell r="C86">
            <v>8</v>
          </cell>
          <cell r="D86">
            <v>7.5266839450434972E-4</v>
          </cell>
          <cell r="E86">
            <v>4.5013333333332642E-2</v>
          </cell>
          <cell r="F86">
            <v>59.805</v>
          </cell>
          <cell r="G86">
            <v>59.85001333333333</v>
          </cell>
          <cell r="H86">
            <v>1.0897337431366838E-3</v>
          </cell>
          <cell r="I86">
            <v>7.8746666666665993E-2</v>
          </cell>
          <cell r="J86">
            <v>72.262299999999996</v>
          </cell>
          <cell r="K86">
            <v>72.341046666666657</v>
          </cell>
          <cell r="L86">
            <v>1.6224188790560324E-3</v>
          </cell>
          <cell r="M86">
            <v>8.799999999999919E-4</v>
          </cell>
          <cell r="N86">
            <v>0.54239999999999999</v>
          </cell>
          <cell r="O86">
            <v>0.54327999999999999</v>
          </cell>
          <cell r="P86">
            <v>5.0249462001019805E-4</v>
          </cell>
          <cell r="Q86">
            <v>5.3946666666668835E-2</v>
          </cell>
          <cell r="R86">
            <v>107.35769999999999</v>
          </cell>
          <cell r="S86">
            <v>107.41164666666667</v>
          </cell>
          <cell r="T86">
            <v>1.0178138934463651E-3</v>
          </cell>
          <cell r="U86">
            <v>6.5866666666666643E-2</v>
          </cell>
          <cell r="V86">
            <v>46.682400000000001</v>
          </cell>
          <cell r="W86">
            <v>46.748266666666666</v>
          </cell>
          <cell r="X86">
            <v>2.6931285616847109E-4</v>
          </cell>
          <cell r="Y86">
            <v>1.2240000000000842E-2</v>
          </cell>
          <cell r="Z86">
            <v>45.448999999999998</v>
          </cell>
          <cell r="AA86">
            <v>45.461239999999997</v>
          </cell>
          <cell r="AB86">
            <v>9.6157274465114874E-4</v>
          </cell>
          <cell r="AC86">
            <v>4.6746666666666672E-2</v>
          </cell>
          <cell r="AD86">
            <v>48.614800000000002</v>
          </cell>
          <cell r="AE86">
            <v>48.661546666666666</v>
          </cell>
          <cell r="AF86">
            <v>7.271699944111017E-4</v>
          </cell>
          <cell r="AG86">
            <v>1.183999999999988E-2</v>
          </cell>
          <cell r="AH86">
            <v>16.282299999999999</v>
          </cell>
          <cell r="AI86">
            <v>16.294139999999999</v>
          </cell>
          <cell r="AJ86">
            <v>8.1219368663161973E-4</v>
          </cell>
          <cell r="AK86">
            <v>1.2914285714286069E-2</v>
          </cell>
          <cell r="AL86">
            <v>15.900499999999999</v>
          </cell>
          <cell r="AM86">
            <v>15.913414285714286</v>
          </cell>
          <cell r="AN86">
            <v>1.2568241624445176E-3</v>
          </cell>
          <cell r="AO86">
            <v>9.5999999999999575E-3</v>
          </cell>
          <cell r="AP86">
            <v>7.6383000000000001</v>
          </cell>
          <cell r="AQ86">
            <v>7.6478999999999999</v>
          </cell>
          <cell r="AR86">
            <v>-4.2377370484153939E-5</v>
          </cell>
          <cell r="AS86">
            <v>-1.7599999999996878E-3</v>
          </cell>
          <cell r="AT86">
            <v>41.531599999999997</v>
          </cell>
          <cell r="AU86">
            <v>41.52984</v>
          </cell>
          <cell r="AV86">
            <v>1.1525749314951919E-3</v>
          </cell>
          <cell r="AW86">
            <v>4.0799999999998296E-2</v>
          </cell>
          <cell r="AX86">
            <v>35.399000000000001</v>
          </cell>
          <cell r="AY86">
            <v>35.439799999999998</v>
          </cell>
          <cell r="AZ86">
            <v>8.1920972327462194E-4</v>
          </cell>
          <cell r="BA86">
            <v>6.2857142857138471E-3</v>
          </cell>
          <cell r="BB86">
            <v>7.6729000000000003</v>
          </cell>
          <cell r="BC86">
            <v>7.6791857142857145</v>
          </cell>
        </row>
        <row r="87">
          <cell r="B87">
            <v>39</v>
          </cell>
          <cell r="C87">
            <v>9</v>
          </cell>
          <cell r="D87">
            <v>8.4675194381739346E-4</v>
          </cell>
          <cell r="E87">
            <v>5.063999999999922E-2</v>
          </cell>
          <cell r="F87">
            <v>59.805</v>
          </cell>
          <cell r="G87">
            <v>59.855640000000001</v>
          </cell>
          <cell r="H87">
            <v>1.2259504610287694E-3</v>
          </cell>
          <cell r="I87">
            <v>8.8589999999999239E-2</v>
          </cell>
          <cell r="J87">
            <v>72.262299999999996</v>
          </cell>
          <cell r="K87">
            <v>72.350889999999993</v>
          </cell>
          <cell r="L87">
            <v>1.8252212389380366E-3</v>
          </cell>
          <cell r="M87">
            <v>9.8999999999999089E-4</v>
          </cell>
          <cell r="N87">
            <v>0.54239999999999999</v>
          </cell>
          <cell r="O87">
            <v>0.54339000000000004</v>
          </cell>
          <cell r="P87">
            <v>5.6530644751147277E-4</v>
          </cell>
          <cell r="Q87">
            <v>6.0690000000002443E-2</v>
          </cell>
          <cell r="R87">
            <v>107.35769999999999</v>
          </cell>
          <cell r="S87">
            <v>107.41839</v>
          </cell>
          <cell r="T87">
            <v>1.1450406301271609E-3</v>
          </cell>
          <cell r="U87">
            <v>7.4099999999999971E-2</v>
          </cell>
          <cell r="V87">
            <v>46.682400000000001</v>
          </cell>
          <cell r="W87">
            <v>46.756500000000003</v>
          </cell>
          <cell r="X87">
            <v>3.0297696318952997E-4</v>
          </cell>
          <cell r="Y87">
            <v>1.3770000000000948E-2</v>
          </cell>
          <cell r="Z87">
            <v>45.448999999999998</v>
          </cell>
          <cell r="AA87">
            <v>45.462769999999999</v>
          </cell>
          <cell r="AB87">
            <v>1.0817693377325425E-3</v>
          </cell>
          <cell r="AC87">
            <v>5.2590000000000005E-2</v>
          </cell>
          <cell r="AD87">
            <v>48.614800000000002</v>
          </cell>
          <cell r="AE87">
            <v>48.667390000000005</v>
          </cell>
          <cell r="AF87">
            <v>8.1806624371248931E-4</v>
          </cell>
          <cell r="AG87">
            <v>1.3319999999999865E-2</v>
          </cell>
          <cell r="AH87">
            <v>16.282299999999999</v>
          </cell>
          <cell r="AI87">
            <v>16.29562</v>
          </cell>
          <cell r="AJ87">
            <v>9.137178974605722E-4</v>
          </cell>
          <cell r="AK87">
            <v>1.4528571428571826E-2</v>
          </cell>
          <cell r="AL87">
            <v>15.900499999999999</v>
          </cell>
          <cell r="AM87">
            <v>15.915028571428572</v>
          </cell>
          <cell r="AN87">
            <v>1.4139271827500824E-3</v>
          </cell>
          <cell r="AO87">
            <v>1.0799999999999952E-2</v>
          </cell>
          <cell r="AP87">
            <v>7.6383000000000001</v>
          </cell>
          <cell r="AQ87">
            <v>7.6490999999999998</v>
          </cell>
          <cell r="AR87">
            <v>-4.7674541794673183E-5</v>
          </cell>
          <cell r="AS87">
            <v>-1.9799999999996487E-3</v>
          </cell>
          <cell r="AT87">
            <v>41.531599999999997</v>
          </cell>
          <cell r="AU87">
            <v>41.529619999999994</v>
          </cell>
          <cell r="AV87">
            <v>1.2966467979320909E-3</v>
          </cell>
          <cell r="AW87">
            <v>4.5899999999998088E-2</v>
          </cell>
          <cell r="AX87">
            <v>35.399000000000001</v>
          </cell>
          <cell r="AY87">
            <v>35.444899999999997</v>
          </cell>
          <cell r="AZ87">
            <v>9.216109386839497E-4</v>
          </cell>
          <cell r="BA87">
            <v>7.0714285714280779E-3</v>
          </cell>
          <cell r="BB87">
            <v>7.6729000000000003</v>
          </cell>
          <cell r="BC87">
            <v>7.6799714285714282</v>
          </cell>
        </row>
        <row r="88">
          <cell r="B88">
            <v>40</v>
          </cell>
          <cell r="C88">
            <v>10</v>
          </cell>
          <cell r="D88">
            <v>9.408354931304372E-4</v>
          </cell>
          <cell r="E88">
            <v>5.6266666666665799E-2</v>
          </cell>
          <cell r="F88">
            <v>59.805</v>
          </cell>
          <cell r="G88">
            <v>59.861266666666666</v>
          </cell>
          <cell r="H88">
            <v>1.3621671789208548E-3</v>
          </cell>
          <cell r="I88">
            <v>9.8433333333332484E-2</v>
          </cell>
          <cell r="J88">
            <v>72.262299999999996</v>
          </cell>
          <cell r="K88">
            <v>72.360733333333329</v>
          </cell>
          <cell r="L88">
            <v>2.0280235988200403E-3</v>
          </cell>
          <cell r="M88">
            <v>1.0999999999999899E-3</v>
          </cell>
          <cell r="N88">
            <v>0.54239999999999999</v>
          </cell>
          <cell r="O88">
            <v>0.54349999999999998</v>
          </cell>
          <cell r="P88">
            <v>6.2811827501274759E-4</v>
          </cell>
          <cell r="Q88">
            <v>6.7433333333336051E-2</v>
          </cell>
          <cell r="R88">
            <v>107.35769999999999</v>
          </cell>
          <cell r="S88">
            <v>107.42513333333333</v>
          </cell>
          <cell r="T88">
            <v>1.2722673668079563E-3</v>
          </cell>
          <cell r="U88">
            <v>8.23333333333333E-2</v>
          </cell>
          <cell r="V88">
            <v>46.682400000000001</v>
          </cell>
          <cell r="W88">
            <v>46.764733333333332</v>
          </cell>
          <cell r="X88">
            <v>3.3664107021058885E-4</v>
          </cell>
          <cell r="Y88">
            <v>1.5300000000001054E-2</v>
          </cell>
          <cell r="Z88">
            <v>45.448999999999998</v>
          </cell>
          <cell r="AA88">
            <v>45.464300000000001</v>
          </cell>
          <cell r="AB88">
            <v>1.2019659308139358E-3</v>
          </cell>
          <cell r="AC88">
            <v>5.8433333333333337E-2</v>
          </cell>
          <cell r="AD88">
            <v>48.614800000000002</v>
          </cell>
          <cell r="AE88">
            <v>48.673233333333336</v>
          </cell>
          <cell r="AF88">
            <v>9.0896249301387715E-4</v>
          </cell>
          <cell r="AG88">
            <v>1.479999999999985E-2</v>
          </cell>
          <cell r="AH88">
            <v>16.282299999999999</v>
          </cell>
          <cell r="AI88">
            <v>16.2971</v>
          </cell>
          <cell r="AJ88">
            <v>1.0152421082895247E-3</v>
          </cell>
          <cell r="AK88">
            <v>1.6142857142857587E-2</v>
          </cell>
          <cell r="AL88">
            <v>15.900499999999999</v>
          </cell>
          <cell r="AM88">
            <v>15.916642857142858</v>
          </cell>
          <cell r="AN88">
            <v>1.5710302030556469E-3</v>
          </cell>
          <cell r="AO88">
            <v>1.1999999999999946E-2</v>
          </cell>
          <cell r="AP88">
            <v>7.6383000000000001</v>
          </cell>
          <cell r="AQ88">
            <v>7.6502999999999997</v>
          </cell>
          <cell r="AR88">
            <v>-5.2971713105192421E-5</v>
          </cell>
          <cell r="AS88">
            <v>-2.1999999999996098E-3</v>
          </cell>
          <cell r="AT88">
            <v>41.531599999999997</v>
          </cell>
          <cell r="AU88">
            <v>41.529399999999995</v>
          </cell>
          <cell r="AV88">
            <v>1.4407186643689898E-3</v>
          </cell>
          <cell r="AW88">
            <v>5.0999999999997873E-2</v>
          </cell>
          <cell r="AX88">
            <v>35.399000000000001</v>
          </cell>
          <cell r="AY88">
            <v>35.449999999999996</v>
          </cell>
          <cell r="AZ88">
            <v>1.0240121540932773E-3</v>
          </cell>
          <cell r="BA88">
            <v>7.8571428571423095E-3</v>
          </cell>
          <cell r="BB88">
            <v>7.6729000000000003</v>
          </cell>
          <cell r="BC88">
            <v>7.6807571428571428</v>
          </cell>
        </row>
        <row r="89">
          <cell r="B89">
            <v>41</v>
          </cell>
          <cell r="C89">
            <v>11</v>
          </cell>
          <cell r="D89">
            <v>1.0349190424434808E-3</v>
          </cell>
          <cell r="E89">
            <v>6.1893333333332377E-2</v>
          </cell>
          <cell r="F89">
            <v>59.805</v>
          </cell>
          <cell r="G89">
            <v>59.86689333333333</v>
          </cell>
          <cell r="H89">
            <v>1.4983838968129401E-3</v>
          </cell>
          <cell r="I89">
            <v>0.10827666666666573</v>
          </cell>
          <cell r="J89">
            <v>72.262299999999996</v>
          </cell>
          <cell r="K89">
            <v>72.370576666666665</v>
          </cell>
          <cell r="L89">
            <v>2.2308259587020445E-3</v>
          </cell>
          <cell r="M89">
            <v>1.2099999999999889E-3</v>
          </cell>
          <cell r="N89">
            <v>0.54239999999999999</v>
          </cell>
          <cell r="O89">
            <v>0.54360999999999993</v>
          </cell>
          <cell r="P89">
            <v>6.9093010251402242E-4</v>
          </cell>
          <cell r="Q89">
            <v>7.4176666666669652E-2</v>
          </cell>
          <cell r="R89">
            <v>107.35769999999999</v>
          </cell>
          <cell r="S89">
            <v>107.43187666666667</v>
          </cell>
          <cell r="T89">
            <v>1.3994941034887521E-3</v>
          </cell>
          <cell r="U89">
            <v>9.0566666666666629E-2</v>
          </cell>
          <cell r="V89">
            <v>46.682400000000001</v>
          </cell>
          <cell r="W89">
            <v>46.772966666666669</v>
          </cell>
          <cell r="X89">
            <v>3.7030517723164773E-4</v>
          </cell>
          <cell r="Y89">
            <v>1.683000000000116E-2</v>
          </cell>
          <cell r="Z89">
            <v>45.448999999999998</v>
          </cell>
          <cell r="AA89">
            <v>45.465829999999997</v>
          </cell>
          <cell r="AB89">
            <v>1.3221625238953295E-3</v>
          </cell>
          <cell r="AC89">
            <v>6.4276666666666676E-2</v>
          </cell>
          <cell r="AD89">
            <v>48.614800000000002</v>
          </cell>
          <cell r="AE89">
            <v>48.679076666666667</v>
          </cell>
          <cell r="AF89">
            <v>9.9985874231526477E-4</v>
          </cell>
          <cell r="AG89">
            <v>1.6279999999999836E-2</v>
          </cell>
          <cell r="AH89">
            <v>16.282299999999999</v>
          </cell>
          <cell r="AI89">
            <v>16.298579999999998</v>
          </cell>
          <cell r="AJ89">
            <v>1.116766319118477E-3</v>
          </cell>
          <cell r="AK89">
            <v>1.7757142857143342E-2</v>
          </cell>
          <cell r="AL89">
            <v>15.900499999999999</v>
          </cell>
          <cell r="AM89">
            <v>15.918257142857142</v>
          </cell>
          <cell r="AN89">
            <v>1.7281332233612117E-3</v>
          </cell>
          <cell r="AO89">
            <v>1.3199999999999943E-2</v>
          </cell>
          <cell r="AP89">
            <v>7.6383000000000001</v>
          </cell>
          <cell r="AQ89">
            <v>7.6515000000000004</v>
          </cell>
          <cell r="AR89">
            <v>-5.8268884415711671E-5</v>
          </cell>
          <cell r="AS89">
            <v>-2.4199999999995705E-3</v>
          </cell>
          <cell r="AT89">
            <v>41.531599999999997</v>
          </cell>
          <cell r="AU89">
            <v>41.529179999999997</v>
          </cell>
          <cell r="AV89">
            <v>1.584790530805889E-3</v>
          </cell>
          <cell r="AW89">
            <v>5.6099999999997659E-2</v>
          </cell>
          <cell r="AX89">
            <v>35.399000000000001</v>
          </cell>
          <cell r="AY89">
            <v>35.455100000000002</v>
          </cell>
          <cell r="AZ89">
            <v>1.1264133695026051E-3</v>
          </cell>
          <cell r="BA89">
            <v>8.6428571428565394E-3</v>
          </cell>
          <cell r="BB89">
            <v>7.6729000000000003</v>
          </cell>
          <cell r="BC89">
            <v>7.6815428571428566</v>
          </cell>
        </row>
        <row r="90">
          <cell r="B90">
            <v>42</v>
          </cell>
          <cell r="C90">
            <v>12</v>
          </cell>
          <cell r="D90">
            <v>1.1290025917565247E-3</v>
          </cell>
          <cell r="E90">
            <v>6.7519999999998956E-2</v>
          </cell>
          <cell r="F90">
            <v>59.805</v>
          </cell>
          <cell r="G90">
            <v>59.872520000000002</v>
          </cell>
          <cell r="H90">
            <v>1.6346006147050258E-3</v>
          </cell>
          <cell r="I90">
            <v>0.11811999999999898</v>
          </cell>
          <cell r="J90">
            <v>72.262299999999996</v>
          </cell>
          <cell r="K90">
            <v>72.380420000000001</v>
          </cell>
          <cell r="L90">
            <v>2.4336283185840486E-3</v>
          </cell>
          <cell r="M90">
            <v>1.3199999999999878E-3</v>
          </cell>
          <cell r="N90">
            <v>0.54239999999999999</v>
          </cell>
          <cell r="O90">
            <v>0.54371999999999998</v>
          </cell>
          <cell r="P90">
            <v>7.5374193001529713E-4</v>
          </cell>
          <cell r="Q90">
            <v>8.0920000000003253E-2</v>
          </cell>
          <cell r="R90">
            <v>107.35769999999999</v>
          </cell>
          <cell r="S90">
            <v>107.43862</v>
          </cell>
          <cell r="T90">
            <v>1.5267208401695477E-3</v>
          </cell>
          <cell r="U90">
            <v>9.8799999999999957E-2</v>
          </cell>
          <cell r="V90">
            <v>46.682400000000001</v>
          </cell>
          <cell r="W90">
            <v>46.781199999999998</v>
          </cell>
          <cell r="X90">
            <v>4.0396928425270667E-4</v>
          </cell>
          <cell r="Y90">
            <v>1.8360000000001264E-2</v>
          </cell>
          <cell r="Z90">
            <v>45.448999999999998</v>
          </cell>
          <cell r="AA90">
            <v>45.467359999999999</v>
          </cell>
          <cell r="AB90">
            <v>1.4423591169767233E-3</v>
          </cell>
          <cell r="AC90">
            <v>7.0120000000000002E-2</v>
          </cell>
          <cell r="AD90">
            <v>48.614800000000002</v>
          </cell>
          <cell r="AE90">
            <v>48.684920000000005</v>
          </cell>
          <cell r="AF90">
            <v>1.0907549916166525E-3</v>
          </cell>
          <cell r="AG90">
            <v>1.7759999999999821E-2</v>
          </cell>
          <cell r="AH90">
            <v>16.282299999999999</v>
          </cell>
          <cell r="AI90">
            <v>16.300059999999998</v>
          </cell>
          <cell r="AJ90">
            <v>1.2182905299474296E-3</v>
          </cell>
          <cell r="AK90">
            <v>1.9371428571429102E-2</v>
          </cell>
          <cell r="AL90">
            <v>15.900499999999999</v>
          </cell>
          <cell r="AM90">
            <v>15.919871428571428</v>
          </cell>
          <cell r="AN90">
            <v>1.8852362436667762E-3</v>
          </cell>
          <cell r="AO90">
            <v>1.4399999999999937E-2</v>
          </cell>
          <cell r="AP90">
            <v>7.6383000000000001</v>
          </cell>
          <cell r="AQ90">
            <v>7.6527000000000003</v>
          </cell>
          <cell r="AR90">
            <v>-6.3566055726230916E-5</v>
          </cell>
          <cell r="AS90">
            <v>-2.6399999999995316E-3</v>
          </cell>
          <cell r="AT90">
            <v>41.531599999999997</v>
          </cell>
          <cell r="AU90">
            <v>41.528959999999998</v>
          </cell>
          <cell r="AV90">
            <v>1.728862397242788E-3</v>
          </cell>
          <cell r="AW90">
            <v>6.1199999999997444E-2</v>
          </cell>
          <cell r="AX90">
            <v>35.399000000000001</v>
          </cell>
          <cell r="AY90">
            <v>35.4602</v>
          </cell>
          <cell r="AZ90">
            <v>1.2288145849119329E-3</v>
          </cell>
          <cell r="BA90">
            <v>9.4285714285707711E-3</v>
          </cell>
          <cell r="BB90">
            <v>7.6729000000000003</v>
          </cell>
          <cell r="BC90">
            <v>7.6823285714285712</v>
          </cell>
        </row>
        <row r="91">
          <cell r="B91">
            <v>43</v>
          </cell>
          <cell r="C91">
            <v>13</v>
          </cell>
          <cell r="D91">
            <v>1.2230861410695683E-3</v>
          </cell>
          <cell r="E91">
            <v>7.3146666666665541E-2</v>
          </cell>
          <cell r="F91">
            <v>59.805</v>
          </cell>
          <cell r="G91">
            <v>59.878146666666666</v>
          </cell>
          <cell r="H91">
            <v>1.7708173325971111E-3</v>
          </cell>
          <cell r="I91">
            <v>0.12796333333333224</v>
          </cell>
          <cell r="J91">
            <v>72.262299999999996</v>
          </cell>
          <cell r="K91">
            <v>72.390263333333323</v>
          </cell>
          <cell r="L91">
            <v>2.6364306784660524E-3</v>
          </cell>
          <cell r="M91">
            <v>1.4299999999999868E-3</v>
          </cell>
          <cell r="N91">
            <v>0.54239999999999999</v>
          </cell>
          <cell r="O91">
            <v>0.54383000000000004</v>
          </cell>
          <cell r="P91">
            <v>8.1655375751657185E-4</v>
          </cell>
          <cell r="Q91">
            <v>8.7663333333336854E-2</v>
          </cell>
          <cell r="R91">
            <v>107.35769999999999</v>
          </cell>
          <cell r="S91">
            <v>107.44536333333333</v>
          </cell>
          <cell r="T91">
            <v>1.6539475768503433E-3</v>
          </cell>
          <cell r="U91">
            <v>0.10703333333333329</v>
          </cell>
          <cell r="V91">
            <v>46.682400000000001</v>
          </cell>
          <cell r="W91">
            <v>46.789433333333335</v>
          </cell>
          <cell r="X91">
            <v>4.3763339127376555E-4</v>
          </cell>
          <cell r="Y91">
            <v>1.9890000000001368E-2</v>
          </cell>
          <cell r="Z91">
            <v>45.448999999999998</v>
          </cell>
          <cell r="AA91">
            <v>45.468890000000002</v>
          </cell>
          <cell r="AB91">
            <v>1.5625557100581167E-3</v>
          </cell>
          <cell r="AC91">
            <v>7.5963333333333341E-2</v>
          </cell>
          <cell r="AD91">
            <v>48.614800000000002</v>
          </cell>
          <cell r="AE91">
            <v>48.690763333333337</v>
          </cell>
          <cell r="AF91">
            <v>1.1816512409180402E-3</v>
          </cell>
          <cell r="AG91">
            <v>1.9239999999999806E-2</v>
          </cell>
          <cell r="AH91">
            <v>16.282299999999999</v>
          </cell>
          <cell r="AI91">
            <v>16.301539999999999</v>
          </cell>
          <cell r="AJ91">
            <v>1.319814740776382E-3</v>
          </cell>
          <cell r="AK91">
            <v>2.0985714285714861E-2</v>
          </cell>
          <cell r="AL91">
            <v>15.900499999999999</v>
          </cell>
          <cell r="AM91">
            <v>15.921485714285714</v>
          </cell>
          <cell r="AN91">
            <v>2.0423392639723407E-3</v>
          </cell>
          <cell r="AO91">
            <v>1.5599999999999932E-2</v>
          </cell>
          <cell r="AP91">
            <v>7.6383000000000001</v>
          </cell>
          <cell r="AQ91">
            <v>7.6539000000000001</v>
          </cell>
          <cell r="AR91">
            <v>-6.8863227036750166E-5</v>
          </cell>
          <cell r="AS91">
            <v>-2.8599999999994927E-3</v>
          </cell>
          <cell r="AT91">
            <v>41.531599999999997</v>
          </cell>
          <cell r="AU91">
            <v>41.528739999999999</v>
          </cell>
          <cell r="AV91">
            <v>1.872934263679687E-3</v>
          </cell>
          <cell r="AW91">
            <v>6.6299999999997236E-2</v>
          </cell>
          <cell r="AX91">
            <v>35.399000000000001</v>
          </cell>
          <cell r="AY91">
            <v>35.465299999999999</v>
          </cell>
          <cell r="AZ91">
            <v>1.3312158003212606E-3</v>
          </cell>
          <cell r="BA91">
            <v>1.0214285714285001E-2</v>
          </cell>
          <cell r="BB91">
            <v>7.6729000000000003</v>
          </cell>
          <cell r="BC91">
            <v>7.6831142857142849</v>
          </cell>
        </row>
        <row r="92">
          <cell r="B92">
            <v>44</v>
          </cell>
          <cell r="C92">
            <v>14</v>
          </cell>
          <cell r="D92">
            <v>1.3171696903826122E-3</v>
          </cell>
          <cell r="E92">
            <v>7.8773333333332113E-2</v>
          </cell>
          <cell r="F92">
            <v>59.805</v>
          </cell>
          <cell r="G92">
            <v>59.88377333333333</v>
          </cell>
          <cell r="H92">
            <v>1.9070340504891968E-3</v>
          </cell>
          <cell r="I92">
            <v>0.13780666666666547</v>
          </cell>
          <cell r="J92">
            <v>72.262299999999996</v>
          </cell>
          <cell r="K92">
            <v>72.400106666666659</v>
          </cell>
          <cell r="L92">
            <v>2.8392330383480565E-3</v>
          </cell>
          <cell r="M92">
            <v>1.5399999999999858E-3</v>
          </cell>
          <cell r="N92">
            <v>0.54239999999999999</v>
          </cell>
          <cell r="O92">
            <v>0.54393999999999998</v>
          </cell>
          <cell r="P92">
            <v>8.7936558501784667E-4</v>
          </cell>
          <cell r="Q92">
            <v>9.4406666666670469E-2</v>
          </cell>
          <cell r="R92">
            <v>107.35769999999999</v>
          </cell>
          <cell r="S92">
            <v>107.45210666666667</v>
          </cell>
          <cell r="T92">
            <v>1.7811743135311389E-3</v>
          </cell>
          <cell r="U92">
            <v>0.11526666666666661</v>
          </cell>
          <cell r="V92">
            <v>46.682400000000001</v>
          </cell>
          <cell r="W92">
            <v>46.797666666666665</v>
          </cell>
          <cell r="X92">
            <v>4.7129749829482443E-4</v>
          </cell>
          <cell r="Y92">
            <v>2.1420000000001476E-2</v>
          </cell>
          <cell r="Z92">
            <v>45.448999999999998</v>
          </cell>
          <cell r="AA92">
            <v>45.470419999999997</v>
          </cell>
          <cell r="AB92">
            <v>1.6827523031395103E-3</v>
          </cell>
          <cell r="AC92">
            <v>8.1806666666666666E-2</v>
          </cell>
          <cell r="AD92">
            <v>48.614800000000002</v>
          </cell>
          <cell r="AE92">
            <v>48.696606666666668</v>
          </cell>
          <cell r="AF92">
            <v>1.2725474902194279E-3</v>
          </cell>
          <cell r="AG92">
            <v>2.0719999999999791E-2</v>
          </cell>
          <cell r="AH92">
            <v>16.282299999999999</v>
          </cell>
          <cell r="AI92">
            <v>16.30302</v>
          </cell>
          <cell r="AJ92">
            <v>1.4213389516053345E-3</v>
          </cell>
          <cell r="AK92">
            <v>2.260000000000062E-2</v>
          </cell>
          <cell r="AL92">
            <v>15.900499999999999</v>
          </cell>
          <cell r="AM92">
            <v>15.9231</v>
          </cell>
          <cell r="AN92">
            <v>2.1994422842779057E-3</v>
          </cell>
          <cell r="AO92">
            <v>1.6799999999999926E-2</v>
          </cell>
          <cell r="AP92">
            <v>7.6383000000000001</v>
          </cell>
          <cell r="AQ92">
            <v>7.6551</v>
          </cell>
          <cell r="AR92">
            <v>-7.4160398347269404E-5</v>
          </cell>
          <cell r="AS92">
            <v>-3.0799999999994534E-3</v>
          </cell>
          <cell r="AT92">
            <v>41.531599999999997</v>
          </cell>
          <cell r="AU92">
            <v>41.52852</v>
          </cell>
          <cell r="AV92">
            <v>2.0170061301165859E-3</v>
          </cell>
          <cell r="AW92">
            <v>7.1399999999997021E-2</v>
          </cell>
          <cell r="AX92">
            <v>35.399000000000001</v>
          </cell>
          <cell r="AY92">
            <v>35.470399999999998</v>
          </cell>
          <cell r="AZ92">
            <v>1.4336170157305884E-3</v>
          </cell>
          <cell r="BA92">
            <v>1.0999999999999233E-2</v>
          </cell>
          <cell r="BB92">
            <v>7.6729000000000003</v>
          </cell>
          <cell r="BC92">
            <v>7.6838999999999995</v>
          </cell>
        </row>
        <row r="93">
          <cell r="B93">
            <v>45</v>
          </cell>
          <cell r="C93">
            <v>15</v>
          </cell>
          <cell r="D93">
            <v>1.4112532396956558E-3</v>
          </cell>
          <cell r="E93">
            <v>8.4399999999998698E-2</v>
          </cell>
          <cell r="F93">
            <v>59.805</v>
          </cell>
          <cell r="G93">
            <v>59.889399999999995</v>
          </cell>
          <cell r="H93">
            <v>2.0432507683812821E-3</v>
          </cell>
          <cell r="I93">
            <v>0.14764999999999873</v>
          </cell>
          <cell r="J93">
            <v>72.262299999999996</v>
          </cell>
          <cell r="K93">
            <v>72.409949999999995</v>
          </cell>
          <cell r="L93">
            <v>3.0420353982300607E-3</v>
          </cell>
          <cell r="M93">
            <v>1.6499999999999848E-3</v>
          </cell>
          <cell r="N93">
            <v>0.54239999999999999</v>
          </cell>
          <cell r="O93">
            <v>0.54404999999999992</v>
          </cell>
          <cell r="P93">
            <v>9.4217741251912139E-4</v>
          </cell>
          <cell r="Q93">
            <v>0.10115000000000407</v>
          </cell>
          <cell r="R93">
            <v>107.35769999999999</v>
          </cell>
          <cell r="S93">
            <v>107.45885</v>
          </cell>
          <cell r="T93">
            <v>1.9084010502119345E-3</v>
          </cell>
          <cell r="U93">
            <v>0.12349999999999994</v>
          </cell>
          <cell r="V93">
            <v>46.682400000000001</v>
          </cell>
          <cell r="W93">
            <v>46.805900000000001</v>
          </cell>
          <cell r="X93">
            <v>5.0496160531588331E-4</v>
          </cell>
          <cell r="Y93">
            <v>2.295000000000158E-2</v>
          </cell>
          <cell r="Z93">
            <v>45.448999999999998</v>
          </cell>
          <cell r="AA93">
            <v>45.47195</v>
          </cell>
          <cell r="AB93">
            <v>1.8029488962209039E-3</v>
          </cell>
          <cell r="AC93">
            <v>8.7650000000000006E-2</v>
          </cell>
          <cell r="AD93">
            <v>48.614800000000002</v>
          </cell>
          <cell r="AE93">
            <v>48.702449999999999</v>
          </cell>
          <cell r="AF93">
            <v>1.3634437395208157E-3</v>
          </cell>
          <cell r="AG93">
            <v>2.2199999999999775E-2</v>
          </cell>
          <cell r="AH93">
            <v>16.282299999999999</v>
          </cell>
          <cell r="AI93">
            <v>16.304499999999997</v>
          </cell>
          <cell r="AJ93">
            <v>1.5228631624342871E-3</v>
          </cell>
          <cell r="AK93">
            <v>2.4214285714286379E-2</v>
          </cell>
          <cell r="AL93">
            <v>15.900499999999999</v>
          </cell>
          <cell r="AM93">
            <v>15.924714285714286</v>
          </cell>
          <cell r="AN93">
            <v>2.3565453045834707E-3</v>
          </cell>
          <cell r="AO93">
            <v>1.7999999999999922E-2</v>
          </cell>
          <cell r="AP93">
            <v>7.6383000000000001</v>
          </cell>
          <cell r="AQ93">
            <v>7.6562999999999999</v>
          </cell>
          <cell r="AR93">
            <v>-7.9457569657788641E-5</v>
          </cell>
          <cell r="AS93">
            <v>-3.2999999999994145E-3</v>
          </cell>
          <cell r="AT93">
            <v>41.531599999999997</v>
          </cell>
          <cell r="AU93">
            <v>41.528300000000002</v>
          </cell>
          <cell r="AV93">
            <v>2.1610779965534851E-3</v>
          </cell>
          <cell r="AW93">
            <v>7.6499999999996807E-2</v>
          </cell>
          <cell r="AX93">
            <v>35.399000000000001</v>
          </cell>
          <cell r="AY93">
            <v>35.475499999999997</v>
          </cell>
          <cell r="AZ93">
            <v>1.5360182311399161E-3</v>
          </cell>
          <cell r="BA93">
            <v>1.1785714285713464E-2</v>
          </cell>
          <cell r="BB93">
            <v>7.6729000000000003</v>
          </cell>
          <cell r="BC93">
            <v>7.6846857142857141</v>
          </cell>
        </row>
        <row r="94">
          <cell r="B94">
            <v>46</v>
          </cell>
          <cell r="C94">
            <v>16</v>
          </cell>
          <cell r="D94">
            <v>1.5053367890086994E-3</v>
          </cell>
          <cell r="E94">
            <v>9.0026666666665284E-2</v>
          </cell>
          <cell r="F94">
            <v>59.805</v>
          </cell>
          <cell r="G94">
            <v>59.895026666666666</v>
          </cell>
          <cell r="H94">
            <v>2.1794674862733675E-3</v>
          </cell>
          <cell r="I94">
            <v>0.15749333333333199</v>
          </cell>
          <cell r="J94">
            <v>72.262299999999996</v>
          </cell>
          <cell r="K94">
            <v>72.419793333333331</v>
          </cell>
          <cell r="L94">
            <v>3.2448377581120649E-3</v>
          </cell>
          <cell r="M94">
            <v>1.7599999999999838E-3</v>
          </cell>
          <cell r="N94">
            <v>0.54239999999999999</v>
          </cell>
          <cell r="O94">
            <v>0.54415999999999998</v>
          </cell>
          <cell r="P94">
            <v>1.0049892400203961E-3</v>
          </cell>
          <cell r="Q94">
            <v>0.10789333333333767</v>
          </cell>
          <cell r="R94">
            <v>107.35769999999999</v>
          </cell>
          <cell r="S94">
            <v>107.46559333333333</v>
          </cell>
          <cell r="T94">
            <v>2.0356277868927302E-3</v>
          </cell>
          <cell r="U94">
            <v>0.13173333333333329</v>
          </cell>
          <cell r="V94">
            <v>46.682400000000001</v>
          </cell>
          <cell r="W94">
            <v>46.814133333333338</v>
          </cell>
          <cell r="X94">
            <v>5.3862571233694219E-4</v>
          </cell>
          <cell r="Y94">
            <v>2.4480000000001684E-2</v>
          </cell>
          <cell r="Z94">
            <v>45.448999999999998</v>
          </cell>
          <cell r="AA94">
            <v>45.473480000000002</v>
          </cell>
          <cell r="AB94">
            <v>1.9231454893022975E-3</v>
          </cell>
          <cell r="AC94">
            <v>9.3493333333333345E-2</v>
          </cell>
          <cell r="AD94">
            <v>48.614800000000002</v>
          </cell>
          <cell r="AE94">
            <v>48.708293333333337</v>
          </cell>
          <cell r="AF94">
            <v>1.4543399888222034E-3</v>
          </cell>
          <cell r="AG94">
            <v>2.367999999999976E-2</v>
          </cell>
          <cell r="AH94">
            <v>16.282299999999999</v>
          </cell>
          <cell r="AI94">
            <v>16.305979999999998</v>
          </cell>
          <cell r="AJ94">
            <v>1.6243873732632395E-3</v>
          </cell>
          <cell r="AK94">
            <v>2.5828571428572138E-2</v>
          </cell>
          <cell r="AL94">
            <v>15.900499999999999</v>
          </cell>
          <cell r="AM94">
            <v>15.926328571428572</v>
          </cell>
          <cell r="AN94">
            <v>2.5136483248890352E-3</v>
          </cell>
          <cell r="AO94">
            <v>1.9199999999999915E-2</v>
          </cell>
          <cell r="AP94">
            <v>7.6383000000000001</v>
          </cell>
          <cell r="AQ94">
            <v>7.6574999999999998</v>
          </cell>
          <cell r="AR94">
            <v>-8.4754740968307878E-5</v>
          </cell>
          <cell r="AS94">
            <v>-3.5199999999993756E-3</v>
          </cell>
          <cell r="AT94">
            <v>41.531599999999997</v>
          </cell>
          <cell r="AU94">
            <v>41.528079999999996</v>
          </cell>
          <cell r="AV94">
            <v>2.3051498629903838E-3</v>
          </cell>
          <cell r="AW94">
            <v>8.1599999999996592E-2</v>
          </cell>
          <cell r="AX94">
            <v>35.399000000000001</v>
          </cell>
          <cell r="AY94">
            <v>35.480599999999995</v>
          </cell>
          <cell r="AZ94">
            <v>1.6384194465492439E-3</v>
          </cell>
          <cell r="BA94">
            <v>1.2571428571427694E-2</v>
          </cell>
          <cell r="BB94">
            <v>7.6729000000000003</v>
          </cell>
          <cell r="BC94">
            <v>7.6854714285714278</v>
          </cell>
        </row>
        <row r="95">
          <cell r="B95">
            <v>47</v>
          </cell>
          <cell r="C95">
            <v>17</v>
          </cell>
          <cell r="D95">
            <v>1.5994203383217433E-3</v>
          </cell>
          <cell r="E95">
            <v>9.5653333333331855E-2</v>
          </cell>
          <cell r="F95">
            <v>59.805</v>
          </cell>
          <cell r="G95">
            <v>59.900653333333331</v>
          </cell>
          <cell r="H95">
            <v>2.3156842041654534E-3</v>
          </cell>
          <cell r="I95">
            <v>0.16733666666666522</v>
          </cell>
          <cell r="J95">
            <v>72.262299999999996</v>
          </cell>
          <cell r="K95">
            <v>72.429636666666667</v>
          </cell>
          <cell r="L95">
            <v>3.4476401179940686E-3</v>
          </cell>
          <cell r="M95">
            <v>1.8699999999999828E-3</v>
          </cell>
          <cell r="N95">
            <v>0.54239999999999999</v>
          </cell>
          <cell r="O95">
            <v>0.54427000000000003</v>
          </cell>
          <cell r="P95">
            <v>1.0678010675216709E-3</v>
          </cell>
          <cell r="Q95">
            <v>0.11463666666667129</v>
          </cell>
          <cell r="R95">
            <v>107.35769999999999</v>
          </cell>
          <cell r="S95">
            <v>107.47233666666666</v>
          </cell>
          <cell r="T95">
            <v>2.1628545235735258E-3</v>
          </cell>
          <cell r="U95">
            <v>0.1399666666666666</v>
          </cell>
          <cell r="V95">
            <v>46.682400000000001</v>
          </cell>
          <cell r="W95">
            <v>46.822366666666667</v>
          </cell>
          <cell r="X95">
            <v>5.7228981935800107E-4</v>
          </cell>
          <cell r="Y95">
            <v>2.6010000000001792E-2</v>
          </cell>
          <cell r="Z95">
            <v>45.448999999999998</v>
          </cell>
          <cell r="AA95">
            <v>45.475009999999997</v>
          </cell>
          <cell r="AB95">
            <v>2.0433420823836911E-3</v>
          </cell>
          <cell r="AC95">
            <v>9.933666666666667E-2</v>
          </cell>
          <cell r="AD95">
            <v>48.614800000000002</v>
          </cell>
          <cell r="AE95">
            <v>48.714136666666668</v>
          </cell>
          <cell r="AF95">
            <v>1.5452362381235911E-3</v>
          </cell>
          <cell r="AG95">
            <v>2.5159999999999745E-2</v>
          </cell>
          <cell r="AH95">
            <v>16.282299999999999</v>
          </cell>
          <cell r="AI95">
            <v>16.307459999999999</v>
          </cell>
          <cell r="AJ95">
            <v>1.7259115840921918E-3</v>
          </cell>
          <cell r="AK95">
            <v>2.7442857142857897E-2</v>
          </cell>
          <cell r="AL95">
            <v>15.900499999999999</v>
          </cell>
          <cell r="AM95">
            <v>15.927942857142858</v>
          </cell>
          <cell r="AN95">
            <v>2.6707513451945998E-3</v>
          </cell>
          <cell r="AO95">
            <v>2.0399999999999911E-2</v>
          </cell>
          <cell r="AP95">
            <v>7.6383000000000001</v>
          </cell>
          <cell r="AQ95">
            <v>7.6586999999999996</v>
          </cell>
          <cell r="AR95">
            <v>-9.0051912278827129E-5</v>
          </cell>
          <cell r="AS95">
            <v>-3.7399999999993363E-3</v>
          </cell>
          <cell r="AT95">
            <v>41.531599999999997</v>
          </cell>
          <cell r="AU95">
            <v>41.527859999999997</v>
          </cell>
          <cell r="AV95">
            <v>2.449221729427283E-3</v>
          </cell>
          <cell r="AW95">
            <v>8.6699999999996377E-2</v>
          </cell>
          <cell r="AX95">
            <v>35.399000000000001</v>
          </cell>
          <cell r="AY95">
            <v>35.485699999999994</v>
          </cell>
          <cell r="AZ95">
            <v>1.7408206619585716E-3</v>
          </cell>
          <cell r="BA95">
            <v>1.3357142857141926E-2</v>
          </cell>
          <cell r="BB95">
            <v>7.6729000000000003</v>
          </cell>
          <cell r="BC95">
            <v>7.6862571428571425</v>
          </cell>
        </row>
        <row r="96">
          <cell r="B96">
            <v>48</v>
          </cell>
          <cell r="C96">
            <v>18</v>
          </cell>
          <cell r="D96">
            <v>1.6935038876347869E-3</v>
          </cell>
          <cell r="E96">
            <v>0.10127999999999844</v>
          </cell>
          <cell r="F96">
            <v>59.805</v>
          </cell>
          <cell r="G96">
            <v>59.906279999999995</v>
          </cell>
          <cell r="H96">
            <v>2.4519009220575387E-3</v>
          </cell>
          <cell r="I96">
            <v>0.17717999999999848</v>
          </cell>
          <cell r="J96">
            <v>72.262299999999996</v>
          </cell>
          <cell r="K96">
            <v>72.439479999999989</v>
          </cell>
          <cell r="L96">
            <v>3.6504424778760732E-3</v>
          </cell>
          <cell r="M96">
            <v>1.9799999999999818E-3</v>
          </cell>
          <cell r="N96">
            <v>0.54239999999999999</v>
          </cell>
          <cell r="O96">
            <v>0.54437999999999998</v>
          </cell>
          <cell r="P96">
            <v>1.1306128950229455E-3</v>
          </cell>
          <cell r="Q96">
            <v>0.12138000000000489</v>
          </cell>
          <cell r="R96">
            <v>107.35769999999999</v>
          </cell>
          <cell r="S96">
            <v>107.47908</v>
          </cell>
          <cell r="T96">
            <v>2.2900812602543218E-3</v>
          </cell>
          <cell r="U96">
            <v>0.14819999999999994</v>
          </cell>
          <cell r="V96">
            <v>46.682400000000001</v>
          </cell>
          <cell r="W96">
            <v>46.830600000000004</v>
          </cell>
          <cell r="X96">
            <v>6.0595392637905995E-4</v>
          </cell>
          <cell r="Y96">
            <v>2.7540000000001896E-2</v>
          </cell>
          <cell r="Z96">
            <v>45.448999999999998</v>
          </cell>
          <cell r="AA96">
            <v>45.47654</v>
          </cell>
          <cell r="AB96">
            <v>2.1635386754650849E-3</v>
          </cell>
          <cell r="AC96">
            <v>0.10518000000000001</v>
          </cell>
          <cell r="AD96">
            <v>48.614800000000002</v>
          </cell>
          <cell r="AE96">
            <v>48.71998</v>
          </cell>
          <cell r="AF96">
            <v>1.6361324874249786E-3</v>
          </cell>
          <cell r="AG96">
            <v>2.663999999999973E-2</v>
          </cell>
          <cell r="AH96">
            <v>16.282299999999999</v>
          </cell>
          <cell r="AI96">
            <v>16.30894</v>
          </cell>
          <cell r="AJ96">
            <v>1.8274357949211444E-3</v>
          </cell>
          <cell r="AK96">
            <v>2.9057142857143652E-2</v>
          </cell>
          <cell r="AL96">
            <v>15.900499999999999</v>
          </cell>
          <cell r="AM96">
            <v>15.929557142857142</v>
          </cell>
          <cell r="AN96">
            <v>2.8278543655001647E-3</v>
          </cell>
          <cell r="AO96">
            <v>2.1599999999999904E-2</v>
          </cell>
          <cell r="AP96">
            <v>7.6383000000000001</v>
          </cell>
          <cell r="AQ96">
            <v>7.6599000000000004</v>
          </cell>
          <cell r="AR96">
            <v>-9.5349083589346367E-5</v>
          </cell>
          <cell r="AS96">
            <v>-3.9599999999992974E-3</v>
          </cell>
          <cell r="AT96">
            <v>41.531599999999997</v>
          </cell>
          <cell r="AU96">
            <v>41.527639999999998</v>
          </cell>
          <cell r="AV96">
            <v>2.5932935958641818E-3</v>
          </cell>
          <cell r="AW96">
            <v>9.1799999999996176E-2</v>
          </cell>
          <cell r="AX96">
            <v>35.399000000000001</v>
          </cell>
          <cell r="AY96">
            <v>35.4908</v>
          </cell>
          <cell r="AZ96">
            <v>1.8432218773678994E-3</v>
          </cell>
          <cell r="BA96">
            <v>1.4142857142856156E-2</v>
          </cell>
          <cell r="BB96">
            <v>7.6729000000000003</v>
          </cell>
          <cell r="BC96">
            <v>7.6870428571428562</v>
          </cell>
        </row>
        <row r="97">
          <cell r="B97">
            <v>49</v>
          </cell>
          <cell r="C97">
            <v>19</v>
          </cell>
          <cell r="D97">
            <v>1.7875874369478308E-3</v>
          </cell>
          <cell r="E97">
            <v>0.10690666666666501</v>
          </cell>
          <cell r="F97">
            <v>59.805</v>
          </cell>
          <cell r="G97">
            <v>59.911906666666667</v>
          </cell>
          <cell r="H97">
            <v>2.5881176399496237E-3</v>
          </cell>
          <cell r="I97">
            <v>0.18702333333333171</v>
          </cell>
          <cell r="J97">
            <v>72.262299999999996</v>
          </cell>
          <cell r="K97">
            <v>72.449323333333325</v>
          </cell>
          <cell r="L97">
            <v>3.8532448377580769E-3</v>
          </cell>
          <cell r="M97">
            <v>2.0899999999999808E-3</v>
          </cell>
          <cell r="N97">
            <v>0.54239999999999999</v>
          </cell>
          <cell r="O97">
            <v>0.54448999999999992</v>
          </cell>
          <cell r="P97">
            <v>1.1934247225242204E-3</v>
          </cell>
          <cell r="Q97">
            <v>0.1281233333333385</v>
          </cell>
          <cell r="R97">
            <v>107.35769999999999</v>
          </cell>
          <cell r="S97">
            <v>107.48582333333333</v>
          </cell>
          <cell r="T97">
            <v>2.417307996935117E-3</v>
          </cell>
          <cell r="U97">
            <v>0.15643333333333326</v>
          </cell>
          <cell r="V97">
            <v>46.682400000000001</v>
          </cell>
          <cell r="W97">
            <v>46.838833333333334</v>
          </cell>
          <cell r="X97">
            <v>6.3961803340011893E-4</v>
          </cell>
          <cell r="Y97">
            <v>2.9070000000002E-2</v>
          </cell>
          <cell r="Z97">
            <v>45.448999999999998</v>
          </cell>
          <cell r="AA97">
            <v>45.478070000000002</v>
          </cell>
          <cell r="AB97">
            <v>2.2837352685464783E-3</v>
          </cell>
          <cell r="AC97">
            <v>0.11102333333333333</v>
          </cell>
          <cell r="AD97">
            <v>48.614800000000002</v>
          </cell>
          <cell r="AE97">
            <v>48.725823333333338</v>
          </cell>
          <cell r="AF97">
            <v>1.7270287367263666E-3</v>
          </cell>
          <cell r="AG97">
            <v>2.8119999999999715E-2</v>
          </cell>
          <cell r="AH97">
            <v>16.282299999999999</v>
          </cell>
          <cell r="AI97">
            <v>16.310420000000001</v>
          </cell>
          <cell r="AJ97">
            <v>1.928960005750097E-3</v>
          </cell>
          <cell r="AK97">
            <v>3.0671428571429411E-2</v>
          </cell>
          <cell r="AL97">
            <v>15.900499999999999</v>
          </cell>
          <cell r="AM97">
            <v>15.931171428571428</v>
          </cell>
          <cell r="AN97">
            <v>2.9849573858057288E-3</v>
          </cell>
          <cell r="AO97">
            <v>2.27999999999999E-2</v>
          </cell>
          <cell r="AP97">
            <v>7.6383000000000001</v>
          </cell>
          <cell r="AQ97">
            <v>7.6611000000000002</v>
          </cell>
          <cell r="AR97">
            <v>-1.006462548998656E-4</v>
          </cell>
          <cell r="AS97">
            <v>-4.1799999999992581E-3</v>
          </cell>
          <cell r="AT97">
            <v>41.531599999999997</v>
          </cell>
          <cell r="AU97">
            <v>41.527419999999999</v>
          </cell>
          <cell r="AV97">
            <v>2.7373654623010809E-3</v>
          </cell>
          <cell r="AW97">
            <v>9.6899999999995962E-2</v>
          </cell>
          <cell r="AX97">
            <v>35.399000000000001</v>
          </cell>
          <cell r="AY97">
            <v>35.495899999999999</v>
          </cell>
          <cell r="AZ97">
            <v>1.9456230927772271E-3</v>
          </cell>
          <cell r="BA97">
            <v>1.4928571428570387E-2</v>
          </cell>
          <cell r="BB97">
            <v>7.6729000000000003</v>
          </cell>
          <cell r="BC97">
            <v>7.6878285714285708</v>
          </cell>
        </row>
        <row r="98">
          <cell r="B98">
            <v>50</v>
          </cell>
          <cell r="C98">
            <v>20</v>
          </cell>
          <cell r="D98">
            <v>1.8816709862608744E-3</v>
          </cell>
          <cell r="E98">
            <v>0.1125333333333316</v>
          </cell>
          <cell r="F98">
            <v>59.805</v>
          </cell>
          <cell r="G98">
            <v>59.917533333333331</v>
          </cell>
          <cell r="H98">
            <v>2.7243343578417095E-3</v>
          </cell>
          <cell r="I98">
            <v>0.19686666666666497</v>
          </cell>
          <cell r="J98">
            <v>72.262299999999996</v>
          </cell>
          <cell r="K98">
            <v>72.459166666666661</v>
          </cell>
          <cell r="L98">
            <v>4.0560471976400806E-3</v>
          </cell>
          <cell r="M98">
            <v>2.1999999999999797E-3</v>
          </cell>
          <cell r="N98">
            <v>0.54239999999999999</v>
          </cell>
          <cell r="O98">
            <v>0.54459999999999997</v>
          </cell>
          <cell r="P98">
            <v>1.2562365500254952E-3</v>
          </cell>
          <cell r="Q98">
            <v>0.1348666666666721</v>
          </cell>
          <cell r="R98">
            <v>107.35769999999999</v>
          </cell>
          <cell r="S98">
            <v>107.49256666666666</v>
          </cell>
          <cell r="T98">
            <v>2.5445347336159126E-3</v>
          </cell>
          <cell r="U98">
            <v>0.1646666666666666</v>
          </cell>
          <cell r="V98">
            <v>46.682400000000001</v>
          </cell>
          <cell r="W98">
            <v>46.84706666666667</v>
          </cell>
          <cell r="X98">
            <v>6.7328214042117771E-4</v>
          </cell>
          <cell r="Y98">
            <v>3.0600000000002108E-2</v>
          </cell>
          <cell r="Z98">
            <v>45.448999999999998</v>
          </cell>
          <cell r="AA98">
            <v>45.479599999999998</v>
          </cell>
          <cell r="AB98">
            <v>2.4039318616278717E-3</v>
          </cell>
          <cell r="AC98">
            <v>0.11686666666666667</v>
          </cell>
          <cell r="AD98">
            <v>48.614800000000002</v>
          </cell>
          <cell r="AE98">
            <v>48.731666666666669</v>
          </cell>
          <cell r="AF98">
            <v>1.8179249860277543E-3</v>
          </cell>
          <cell r="AG98">
            <v>2.9599999999999699E-2</v>
          </cell>
          <cell r="AH98">
            <v>16.282299999999999</v>
          </cell>
          <cell r="AI98">
            <v>16.311899999999998</v>
          </cell>
          <cell r="AJ98">
            <v>2.0304842165790493E-3</v>
          </cell>
          <cell r="AK98">
            <v>3.2285714285715174E-2</v>
          </cell>
          <cell r="AL98">
            <v>15.900499999999999</v>
          </cell>
          <cell r="AM98">
            <v>15.932785714285714</v>
          </cell>
          <cell r="AN98">
            <v>3.1420604061112938E-3</v>
          </cell>
          <cell r="AO98">
            <v>2.3999999999999893E-2</v>
          </cell>
          <cell r="AP98">
            <v>7.6383000000000001</v>
          </cell>
          <cell r="AQ98">
            <v>7.6623000000000001</v>
          </cell>
          <cell r="AR98">
            <v>-1.0594342621038484E-4</v>
          </cell>
          <cell r="AS98">
            <v>-4.3999999999992196E-3</v>
          </cell>
          <cell r="AT98">
            <v>41.531599999999997</v>
          </cell>
          <cell r="AU98">
            <v>41.527200000000001</v>
          </cell>
          <cell r="AV98">
            <v>2.8814373287379797E-3</v>
          </cell>
          <cell r="AW98">
            <v>0.10199999999999575</v>
          </cell>
          <cell r="AX98">
            <v>35.399000000000001</v>
          </cell>
          <cell r="AY98">
            <v>35.500999999999998</v>
          </cell>
          <cell r="AZ98">
            <v>2.0480243081865547E-3</v>
          </cell>
          <cell r="BA98">
            <v>1.5714285714284619E-2</v>
          </cell>
          <cell r="BB98">
            <v>7.6729000000000003</v>
          </cell>
          <cell r="BC98">
            <v>7.6886142857142845</v>
          </cell>
        </row>
        <row r="99">
          <cell r="B99">
            <v>51</v>
          </cell>
          <cell r="C99">
            <v>21</v>
          </cell>
          <cell r="D99">
            <v>1.9757545355739178E-3</v>
          </cell>
          <cell r="E99">
            <v>0.11815999999999818</v>
          </cell>
          <cell r="F99">
            <v>59.805</v>
          </cell>
          <cell r="G99">
            <v>59.923159999999996</v>
          </cell>
          <cell r="H99">
            <v>2.8605510757337953E-3</v>
          </cell>
          <cell r="I99">
            <v>0.20670999999999823</v>
          </cell>
          <cell r="J99">
            <v>72.262299999999996</v>
          </cell>
          <cell r="K99">
            <v>72.469009999999997</v>
          </cell>
          <cell r="L99">
            <v>4.2588495575220844E-3</v>
          </cell>
          <cell r="M99">
            <v>2.3099999999999787E-3</v>
          </cell>
          <cell r="N99">
            <v>0.54239999999999999</v>
          </cell>
          <cell r="O99">
            <v>0.54471000000000003</v>
          </cell>
          <cell r="P99">
            <v>1.31904837752677E-3</v>
          </cell>
          <cell r="Q99">
            <v>0.1416100000000057</v>
          </cell>
          <cell r="R99">
            <v>107.35769999999999</v>
          </cell>
          <cell r="S99">
            <v>107.49930999999999</v>
          </cell>
          <cell r="T99">
            <v>2.6717614702967082E-3</v>
          </cell>
          <cell r="U99">
            <v>0.17289999999999991</v>
          </cell>
          <cell r="V99">
            <v>46.682400000000001</v>
          </cell>
          <cell r="W99">
            <v>46.8553</v>
          </cell>
          <cell r="X99">
            <v>7.0694624744223659E-4</v>
          </cell>
          <cell r="Y99">
            <v>3.2130000000002212E-2</v>
          </cell>
          <cell r="Z99">
            <v>45.448999999999998</v>
          </cell>
          <cell r="AA99">
            <v>45.48113</v>
          </cell>
          <cell r="AB99">
            <v>2.5241284547092655E-3</v>
          </cell>
          <cell r="AC99">
            <v>0.12271000000000001</v>
          </cell>
          <cell r="AD99">
            <v>48.614800000000002</v>
          </cell>
          <cell r="AE99">
            <v>48.73751</v>
          </cell>
          <cell r="AF99">
            <v>1.908821235329142E-3</v>
          </cell>
          <cell r="AG99">
            <v>3.1079999999999684E-2</v>
          </cell>
          <cell r="AH99">
            <v>16.282299999999999</v>
          </cell>
          <cell r="AI99">
            <v>16.313379999999999</v>
          </cell>
          <cell r="AJ99">
            <v>2.1320084274080017E-3</v>
          </cell>
          <cell r="AK99">
            <v>3.3900000000000929E-2</v>
          </cell>
          <cell r="AL99">
            <v>15.900499999999999</v>
          </cell>
          <cell r="AM99">
            <v>15.9344</v>
          </cell>
          <cell r="AN99">
            <v>3.2991634264168583E-3</v>
          </cell>
          <cell r="AO99">
            <v>2.5199999999999889E-2</v>
          </cell>
          <cell r="AP99">
            <v>7.6383000000000001</v>
          </cell>
          <cell r="AQ99">
            <v>7.6635</v>
          </cell>
          <cell r="AR99">
            <v>-1.1124059752090411E-4</v>
          </cell>
          <cell r="AS99">
            <v>-4.6199999999991803E-3</v>
          </cell>
          <cell r="AT99">
            <v>41.531599999999997</v>
          </cell>
          <cell r="AU99">
            <v>41.526979999999995</v>
          </cell>
          <cell r="AV99">
            <v>3.0255091951748789E-3</v>
          </cell>
          <cell r="AW99">
            <v>0.10709999999999553</v>
          </cell>
          <cell r="AX99">
            <v>35.399000000000001</v>
          </cell>
          <cell r="AY99">
            <v>35.506099999999996</v>
          </cell>
          <cell r="AZ99">
            <v>2.1504255235958824E-3</v>
          </cell>
          <cell r="BA99">
            <v>1.6499999999998849E-2</v>
          </cell>
          <cell r="BB99">
            <v>7.6729000000000003</v>
          </cell>
          <cell r="BC99">
            <v>7.6893999999999991</v>
          </cell>
        </row>
        <row r="100">
          <cell r="B100">
            <v>52</v>
          </cell>
          <cell r="C100">
            <v>22</v>
          </cell>
          <cell r="D100">
            <v>2.0698380848869617E-3</v>
          </cell>
          <cell r="E100">
            <v>0.12378666666666475</v>
          </cell>
          <cell r="F100">
            <v>59.805</v>
          </cell>
          <cell r="G100">
            <v>59.928786666666667</v>
          </cell>
          <cell r="H100">
            <v>2.9967677936258803E-3</v>
          </cell>
          <cell r="I100">
            <v>0.21655333333333146</v>
          </cell>
          <cell r="J100">
            <v>72.262299999999996</v>
          </cell>
          <cell r="K100">
            <v>72.478853333333333</v>
          </cell>
          <cell r="L100">
            <v>4.461651917404089E-3</v>
          </cell>
          <cell r="M100">
            <v>2.4199999999999777E-3</v>
          </cell>
          <cell r="N100">
            <v>0.54239999999999999</v>
          </cell>
          <cell r="O100">
            <v>0.54481999999999997</v>
          </cell>
          <cell r="P100">
            <v>1.3818602050280448E-3</v>
          </cell>
          <cell r="Q100">
            <v>0.1483533333333393</v>
          </cell>
          <cell r="R100">
            <v>107.35769999999999</v>
          </cell>
          <cell r="S100">
            <v>107.50605333333333</v>
          </cell>
          <cell r="T100">
            <v>2.7989882069775042E-3</v>
          </cell>
          <cell r="U100">
            <v>0.18113333333333326</v>
          </cell>
          <cell r="V100">
            <v>46.682400000000001</v>
          </cell>
          <cell r="W100">
            <v>46.863533333333336</v>
          </cell>
          <cell r="X100">
            <v>7.4061035446329547E-4</v>
          </cell>
          <cell r="Y100">
            <v>3.366000000000232E-2</v>
          </cell>
          <cell r="Z100">
            <v>45.448999999999998</v>
          </cell>
          <cell r="AA100">
            <v>45.482660000000003</v>
          </cell>
          <cell r="AB100">
            <v>2.6443250477906589E-3</v>
          </cell>
          <cell r="AC100">
            <v>0.12855333333333335</v>
          </cell>
          <cell r="AD100">
            <v>48.614800000000002</v>
          </cell>
          <cell r="AE100">
            <v>48.743353333333339</v>
          </cell>
          <cell r="AF100">
            <v>1.9997174846305295E-3</v>
          </cell>
          <cell r="AG100">
            <v>3.2559999999999673E-2</v>
          </cell>
          <cell r="AH100">
            <v>16.282299999999999</v>
          </cell>
          <cell r="AI100">
            <v>16.314859999999999</v>
          </cell>
          <cell r="AJ100">
            <v>2.2335326382369541E-3</v>
          </cell>
          <cell r="AK100">
            <v>3.5514285714286685E-2</v>
          </cell>
          <cell r="AL100">
            <v>15.900499999999999</v>
          </cell>
          <cell r="AM100">
            <v>15.936014285714286</v>
          </cell>
          <cell r="AN100">
            <v>3.4562664467224233E-3</v>
          </cell>
          <cell r="AO100">
            <v>2.6399999999999885E-2</v>
          </cell>
          <cell r="AP100">
            <v>7.6383000000000001</v>
          </cell>
          <cell r="AQ100">
            <v>7.6646999999999998</v>
          </cell>
          <cell r="AR100">
            <v>-1.1653776883142334E-4</v>
          </cell>
          <cell r="AS100">
            <v>-4.839999999999141E-3</v>
          </cell>
          <cell r="AT100">
            <v>41.531599999999997</v>
          </cell>
          <cell r="AU100">
            <v>41.526759999999996</v>
          </cell>
          <cell r="AV100">
            <v>3.1695810616117781E-3</v>
          </cell>
          <cell r="AW100">
            <v>0.11219999999999532</v>
          </cell>
          <cell r="AX100">
            <v>35.399000000000001</v>
          </cell>
          <cell r="AY100">
            <v>35.511199999999995</v>
          </cell>
          <cell r="AZ100">
            <v>2.2528267390052102E-3</v>
          </cell>
          <cell r="BA100">
            <v>1.7285714285713079E-2</v>
          </cell>
          <cell r="BB100">
            <v>7.6729000000000003</v>
          </cell>
          <cell r="BC100">
            <v>7.6901857142857137</v>
          </cell>
        </row>
        <row r="101">
          <cell r="B101">
            <v>53</v>
          </cell>
          <cell r="C101">
            <v>23</v>
          </cell>
          <cell r="D101">
            <v>2.1639216342000055E-3</v>
          </cell>
          <cell r="E101">
            <v>0.12941333333333133</v>
          </cell>
          <cell r="F101">
            <v>59.805</v>
          </cell>
          <cell r="G101">
            <v>59.934413333333332</v>
          </cell>
          <cell r="H101">
            <v>3.1329845115179657E-3</v>
          </cell>
          <cell r="I101">
            <v>0.22639666666666472</v>
          </cell>
          <cell r="J101">
            <v>72.262299999999996</v>
          </cell>
          <cell r="K101">
            <v>72.488696666666655</v>
          </cell>
          <cell r="L101">
            <v>4.6644542772860936E-3</v>
          </cell>
          <cell r="M101">
            <v>2.5299999999999767E-3</v>
          </cell>
          <cell r="N101">
            <v>0.54239999999999999</v>
          </cell>
          <cell r="O101">
            <v>0.54492999999999991</v>
          </cell>
          <cell r="P101">
            <v>1.4446720325293194E-3</v>
          </cell>
          <cell r="Q101">
            <v>0.15509666666667291</v>
          </cell>
          <cell r="R101">
            <v>107.35769999999999</v>
          </cell>
          <cell r="S101">
            <v>107.51279666666667</v>
          </cell>
          <cell r="T101">
            <v>2.9262149436582998E-3</v>
          </cell>
          <cell r="U101">
            <v>0.18936666666666657</v>
          </cell>
          <cell r="V101">
            <v>46.682400000000001</v>
          </cell>
          <cell r="W101">
            <v>46.871766666666666</v>
          </cell>
          <cell r="X101">
            <v>7.7427446148435445E-4</v>
          </cell>
          <cell r="Y101">
            <v>3.5190000000002421E-2</v>
          </cell>
          <cell r="Z101">
            <v>45.448999999999998</v>
          </cell>
          <cell r="AA101">
            <v>45.484189999999998</v>
          </cell>
          <cell r="AB101">
            <v>2.7645216408720527E-3</v>
          </cell>
          <cell r="AC101">
            <v>0.13439666666666666</v>
          </cell>
          <cell r="AD101">
            <v>48.614800000000002</v>
          </cell>
          <cell r="AE101">
            <v>48.74919666666667</v>
          </cell>
          <cell r="AF101">
            <v>2.0906137339319177E-3</v>
          </cell>
          <cell r="AG101">
            <v>3.4039999999999654E-2</v>
          </cell>
          <cell r="AH101">
            <v>16.282299999999999</v>
          </cell>
          <cell r="AI101">
            <v>16.31634</v>
          </cell>
          <cell r="AJ101">
            <v>2.3350568490659068E-3</v>
          </cell>
          <cell r="AK101">
            <v>3.7128571428572447E-2</v>
          </cell>
          <cell r="AL101">
            <v>15.900499999999999</v>
          </cell>
          <cell r="AM101">
            <v>15.937628571428572</v>
          </cell>
          <cell r="AN101">
            <v>3.6133694670279879E-3</v>
          </cell>
          <cell r="AO101">
            <v>2.7599999999999878E-2</v>
          </cell>
          <cell r="AP101">
            <v>7.6383000000000001</v>
          </cell>
          <cell r="AQ101">
            <v>7.6658999999999997</v>
          </cell>
          <cell r="AR101">
            <v>-1.2183494014194258E-4</v>
          </cell>
          <cell r="AS101">
            <v>-5.0599999999991025E-3</v>
          </cell>
          <cell r="AT101">
            <v>41.531599999999997</v>
          </cell>
          <cell r="AU101">
            <v>41.526539999999997</v>
          </cell>
          <cell r="AV101">
            <v>3.3136529280486768E-3</v>
          </cell>
          <cell r="AW101">
            <v>0.1172999999999951</v>
          </cell>
          <cell r="AX101">
            <v>35.399000000000001</v>
          </cell>
          <cell r="AY101">
            <v>35.516299999999994</v>
          </cell>
          <cell r="AZ101">
            <v>2.355227954414538E-3</v>
          </cell>
          <cell r="BA101">
            <v>1.8071428571427312E-2</v>
          </cell>
          <cell r="BB101">
            <v>7.6729000000000003</v>
          </cell>
          <cell r="BC101">
            <v>7.6909714285714275</v>
          </cell>
        </row>
        <row r="102">
          <cell r="B102">
            <v>54</v>
          </cell>
          <cell r="C102">
            <v>24</v>
          </cell>
          <cell r="D102">
            <v>2.2580051835130494E-3</v>
          </cell>
          <cell r="E102">
            <v>0.13503999999999791</v>
          </cell>
          <cell r="F102">
            <v>59.805</v>
          </cell>
          <cell r="G102">
            <v>59.940039999999996</v>
          </cell>
          <cell r="H102">
            <v>3.2692012294100515E-3</v>
          </cell>
          <cell r="I102">
            <v>0.23623999999999795</v>
          </cell>
          <cell r="J102">
            <v>72.262299999999996</v>
          </cell>
          <cell r="K102">
            <v>72.498539999999991</v>
          </cell>
          <cell r="L102">
            <v>4.8672566371680973E-3</v>
          </cell>
          <cell r="M102">
            <v>2.6399999999999757E-3</v>
          </cell>
          <cell r="N102">
            <v>0.54239999999999999</v>
          </cell>
          <cell r="O102">
            <v>0.54503999999999997</v>
          </cell>
          <cell r="P102">
            <v>1.5074838600305943E-3</v>
          </cell>
          <cell r="Q102">
            <v>0.16184000000000651</v>
          </cell>
          <cell r="R102">
            <v>107.35769999999999</v>
          </cell>
          <cell r="S102">
            <v>107.51954000000001</v>
          </cell>
          <cell r="T102">
            <v>3.0534416803390954E-3</v>
          </cell>
          <cell r="U102">
            <v>0.19759999999999991</v>
          </cell>
          <cell r="V102">
            <v>46.682400000000001</v>
          </cell>
          <cell r="W102">
            <v>46.88</v>
          </cell>
          <cell r="X102">
            <v>8.0793856850541333E-4</v>
          </cell>
          <cell r="Y102">
            <v>3.6720000000002528E-2</v>
          </cell>
          <cell r="Z102">
            <v>45.448999999999998</v>
          </cell>
          <cell r="AA102">
            <v>45.485720000000001</v>
          </cell>
          <cell r="AB102">
            <v>2.8847182339534466E-3</v>
          </cell>
          <cell r="AC102">
            <v>0.14024</v>
          </cell>
          <cell r="AD102">
            <v>48.614800000000002</v>
          </cell>
          <cell r="AE102">
            <v>48.755040000000001</v>
          </cell>
          <cell r="AF102">
            <v>2.181509983233305E-3</v>
          </cell>
          <cell r="AG102">
            <v>3.5519999999999642E-2</v>
          </cell>
          <cell r="AH102">
            <v>16.282299999999999</v>
          </cell>
          <cell r="AI102">
            <v>16.317819999999998</v>
          </cell>
          <cell r="AJ102">
            <v>2.4365810598948592E-3</v>
          </cell>
          <cell r="AK102">
            <v>3.8742857142858203E-2</v>
          </cell>
          <cell r="AL102">
            <v>15.900499999999999</v>
          </cell>
          <cell r="AM102">
            <v>15.939242857142858</v>
          </cell>
          <cell r="AN102">
            <v>3.7704724873335524E-3</v>
          </cell>
          <cell r="AO102">
            <v>2.8799999999999874E-2</v>
          </cell>
          <cell r="AP102">
            <v>7.6383000000000001</v>
          </cell>
          <cell r="AQ102">
            <v>7.6670999999999996</v>
          </cell>
          <cell r="AR102">
            <v>-1.2713211145246183E-4</v>
          </cell>
          <cell r="AS102">
            <v>-5.2799999999990632E-3</v>
          </cell>
          <cell r="AT102">
            <v>41.531599999999997</v>
          </cell>
          <cell r="AU102">
            <v>41.526319999999998</v>
          </cell>
          <cell r="AV102">
            <v>3.457724794485576E-3</v>
          </cell>
          <cell r="AW102">
            <v>0.12239999999999489</v>
          </cell>
          <cell r="AX102">
            <v>35.399000000000001</v>
          </cell>
          <cell r="AY102">
            <v>35.521399999999993</v>
          </cell>
          <cell r="AZ102">
            <v>2.4576291698238657E-3</v>
          </cell>
          <cell r="BA102">
            <v>1.8857142857141542E-2</v>
          </cell>
          <cell r="BB102">
            <v>7.6729000000000003</v>
          </cell>
          <cell r="BC102">
            <v>7.6917571428571421</v>
          </cell>
        </row>
        <row r="103">
          <cell r="B103">
            <v>55</v>
          </cell>
          <cell r="C103">
            <v>25</v>
          </cell>
          <cell r="D103">
            <v>2.3520887328260932E-3</v>
          </cell>
          <cell r="E103">
            <v>0.1406666666666645</v>
          </cell>
          <cell r="F103">
            <v>59.805</v>
          </cell>
          <cell r="G103">
            <v>59.945666666666668</v>
          </cell>
          <cell r="H103">
            <v>3.4054179473021373E-3</v>
          </cell>
          <cell r="I103">
            <v>0.24608333333333121</v>
          </cell>
          <cell r="J103">
            <v>72.262299999999996</v>
          </cell>
          <cell r="K103">
            <v>72.508383333333327</v>
          </cell>
          <cell r="L103">
            <v>5.070058997050101E-3</v>
          </cell>
          <cell r="M103">
            <v>2.7499999999999747E-3</v>
          </cell>
          <cell r="N103">
            <v>0.54239999999999999</v>
          </cell>
          <cell r="O103">
            <v>0.54515000000000002</v>
          </cell>
          <cell r="P103">
            <v>1.5702956875318689E-3</v>
          </cell>
          <cell r="Q103">
            <v>0.16858333333334011</v>
          </cell>
          <cell r="R103">
            <v>107.35769999999999</v>
          </cell>
          <cell r="S103">
            <v>107.52628333333334</v>
          </cell>
          <cell r="T103">
            <v>3.1806684170198906E-3</v>
          </cell>
          <cell r="U103">
            <v>0.20583333333333323</v>
          </cell>
          <cell r="V103">
            <v>46.682400000000001</v>
          </cell>
          <cell r="W103">
            <v>46.888233333333332</v>
          </cell>
          <cell r="X103">
            <v>8.4160267552647211E-4</v>
          </cell>
          <cell r="Y103">
            <v>3.8250000000002636E-2</v>
          </cell>
          <cell r="Z103">
            <v>45.448999999999998</v>
          </cell>
          <cell r="AA103">
            <v>45.487250000000003</v>
          </cell>
          <cell r="AB103">
            <v>3.0049148270348399E-3</v>
          </cell>
          <cell r="AC103">
            <v>0.14608333333333334</v>
          </cell>
          <cell r="AD103">
            <v>48.614800000000002</v>
          </cell>
          <cell r="AE103">
            <v>48.760883333333339</v>
          </cell>
          <cell r="AF103">
            <v>2.2724062325346927E-3</v>
          </cell>
          <cell r="AG103">
            <v>3.6999999999999623E-2</v>
          </cell>
          <cell r="AH103">
            <v>16.282299999999999</v>
          </cell>
          <cell r="AI103">
            <v>16.319299999999998</v>
          </cell>
          <cell r="AJ103">
            <v>2.5381052707238116E-3</v>
          </cell>
          <cell r="AK103">
            <v>4.0357142857143966E-2</v>
          </cell>
          <cell r="AL103">
            <v>15.900499999999999</v>
          </cell>
          <cell r="AM103">
            <v>15.940857142857142</v>
          </cell>
          <cell r="AN103">
            <v>3.9275755076391174E-3</v>
          </cell>
          <cell r="AO103">
            <v>2.9999999999999867E-2</v>
          </cell>
          <cell r="AP103">
            <v>7.6383000000000001</v>
          </cell>
          <cell r="AQ103">
            <v>7.6683000000000003</v>
          </cell>
          <cell r="AR103">
            <v>-1.3242928276298107E-4</v>
          </cell>
          <cell r="AS103">
            <v>-5.4999999999990239E-3</v>
          </cell>
          <cell r="AT103">
            <v>41.531599999999997</v>
          </cell>
          <cell r="AU103">
            <v>41.5261</v>
          </cell>
          <cell r="AV103">
            <v>3.6017966609224747E-3</v>
          </cell>
          <cell r="AW103">
            <v>0.12749999999999467</v>
          </cell>
          <cell r="AX103">
            <v>35.399000000000001</v>
          </cell>
          <cell r="AY103">
            <v>35.526499999999999</v>
          </cell>
          <cell r="AZ103">
            <v>2.5600303852331935E-3</v>
          </cell>
          <cell r="BA103">
            <v>1.9642857142855772E-2</v>
          </cell>
          <cell r="BB103">
            <v>7.6729000000000003</v>
          </cell>
          <cell r="BC103">
            <v>7.6925428571428558</v>
          </cell>
        </row>
        <row r="104">
          <cell r="B104">
            <v>56</v>
          </cell>
          <cell r="C104">
            <v>26</v>
          </cell>
          <cell r="D104">
            <v>2.4461722821391366E-3</v>
          </cell>
          <cell r="E104">
            <v>0.14629333333333108</v>
          </cell>
          <cell r="F104">
            <v>59.805</v>
          </cell>
          <cell r="G104">
            <v>59.951293333333332</v>
          </cell>
          <cell r="H104">
            <v>3.5416346651942223E-3</v>
          </cell>
          <cell r="I104">
            <v>0.25592666666666447</v>
          </cell>
          <cell r="J104">
            <v>72.262299999999996</v>
          </cell>
          <cell r="K104">
            <v>72.518226666666664</v>
          </cell>
          <cell r="L104">
            <v>5.2728613569321047E-3</v>
          </cell>
          <cell r="M104">
            <v>2.8599999999999737E-3</v>
          </cell>
          <cell r="N104">
            <v>0.54239999999999999</v>
          </cell>
          <cell r="O104">
            <v>0.54525999999999997</v>
          </cell>
          <cell r="P104">
            <v>1.6331075150331437E-3</v>
          </cell>
          <cell r="Q104">
            <v>0.17532666666667371</v>
          </cell>
          <cell r="R104">
            <v>107.35769999999999</v>
          </cell>
          <cell r="S104">
            <v>107.53302666666667</v>
          </cell>
          <cell r="T104">
            <v>3.3078951537006867E-3</v>
          </cell>
          <cell r="U104">
            <v>0.21406666666666657</v>
          </cell>
          <cell r="V104">
            <v>46.682400000000001</v>
          </cell>
          <cell r="W104">
            <v>46.896466666666669</v>
          </cell>
          <cell r="X104">
            <v>8.7526678254753109E-4</v>
          </cell>
          <cell r="Y104">
            <v>3.9780000000002737E-2</v>
          </cell>
          <cell r="Z104">
            <v>45.448999999999998</v>
          </cell>
          <cell r="AA104">
            <v>45.488779999999998</v>
          </cell>
          <cell r="AB104">
            <v>3.1251114201162333E-3</v>
          </cell>
          <cell r="AC104">
            <v>0.15192666666666668</v>
          </cell>
          <cell r="AD104">
            <v>48.614800000000002</v>
          </cell>
          <cell r="AE104">
            <v>48.766726666666671</v>
          </cell>
          <cell r="AF104">
            <v>2.3633024818360804E-3</v>
          </cell>
          <cell r="AG104">
            <v>3.8479999999999612E-2</v>
          </cell>
          <cell r="AH104">
            <v>16.282299999999999</v>
          </cell>
          <cell r="AI104">
            <v>16.320779999999999</v>
          </cell>
          <cell r="AJ104">
            <v>2.6396294815527639E-3</v>
          </cell>
          <cell r="AK104">
            <v>4.1971428571429721E-2</v>
          </cell>
          <cell r="AL104">
            <v>15.900499999999999</v>
          </cell>
          <cell r="AM104">
            <v>15.942471428571428</v>
          </cell>
          <cell r="AN104">
            <v>4.0846785279446815E-3</v>
          </cell>
          <cell r="AO104">
            <v>3.1199999999999863E-2</v>
          </cell>
          <cell r="AP104">
            <v>7.6383000000000001</v>
          </cell>
          <cell r="AQ104">
            <v>7.6695000000000002</v>
          </cell>
          <cell r="AR104">
            <v>-1.3772645407350033E-4</v>
          </cell>
          <cell r="AS104">
            <v>-5.7199999999989854E-3</v>
          </cell>
          <cell r="AT104">
            <v>41.531599999999997</v>
          </cell>
          <cell r="AU104">
            <v>41.525880000000001</v>
          </cell>
          <cell r="AV104">
            <v>3.7458685273593739E-3</v>
          </cell>
          <cell r="AW104">
            <v>0.13259999999999447</v>
          </cell>
          <cell r="AX104">
            <v>35.399000000000001</v>
          </cell>
          <cell r="AY104">
            <v>35.531599999999997</v>
          </cell>
          <cell r="AZ104">
            <v>2.6624316006425212E-3</v>
          </cell>
          <cell r="BA104">
            <v>2.0428571428570002E-2</v>
          </cell>
          <cell r="BB104">
            <v>7.6729000000000003</v>
          </cell>
          <cell r="BC104">
            <v>7.6933285714285704</v>
          </cell>
        </row>
        <row r="105">
          <cell r="B105">
            <v>57</v>
          </cell>
          <cell r="C105">
            <v>27</v>
          </cell>
          <cell r="D105">
            <v>2.5402558314521805E-3</v>
          </cell>
          <cell r="E105">
            <v>0.15191999999999767</v>
          </cell>
          <cell r="F105">
            <v>59.805</v>
          </cell>
          <cell r="G105">
            <v>59.956919999999997</v>
          </cell>
          <cell r="H105">
            <v>3.6778513830863077E-3</v>
          </cell>
          <cell r="I105">
            <v>0.26576999999999773</v>
          </cell>
          <cell r="J105">
            <v>72.262299999999996</v>
          </cell>
          <cell r="K105">
            <v>72.52807</v>
          </cell>
          <cell r="L105">
            <v>5.4756637168141093E-3</v>
          </cell>
          <cell r="M105">
            <v>2.9699999999999727E-3</v>
          </cell>
          <cell r="N105">
            <v>0.54239999999999999</v>
          </cell>
          <cell r="O105">
            <v>0.54536999999999991</v>
          </cell>
          <cell r="P105">
            <v>1.6959193425344185E-3</v>
          </cell>
          <cell r="Q105">
            <v>0.18207000000000734</v>
          </cell>
          <cell r="R105">
            <v>107.35769999999999</v>
          </cell>
          <cell r="S105">
            <v>107.53977</v>
          </cell>
          <cell r="T105">
            <v>3.4351218903814823E-3</v>
          </cell>
          <cell r="U105">
            <v>0.22229999999999989</v>
          </cell>
          <cell r="V105">
            <v>46.682400000000001</v>
          </cell>
          <cell r="W105">
            <v>46.904699999999998</v>
          </cell>
          <cell r="X105">
            <v>9.0893088956858997E-4</v>
          </cell>
          <cell r="Y105">
            <v>4.1310000000002844E-2</v>
          </cell>
          <cell r="Z105">
            <v>45.448999999999998</v>
          </cell>
          <cell r="AA105">
            <v>45.490310000000001</v>
          </cell>
          <cell r="AB105">
            <v>3.2453080131976267E-3</v>
          </cell>
          <cell r="AC105">
            <v>0.15777000000000002</v>
          </cell>
          <cell r="AD105">
            <v>48.614800000000002</v>
          </cell>
          <cell r="AE105">
            <v>48.772570000000002</v>
          </cell>
          <cell r="AF105">
            <v>2.4541987311374682E-3</v>
          </cell>
          <cell r="AG105">
            <v>3.9959999999999593E-2</v>
          </cell>
          <cell r="AH105">
            <v>16.282299999999999</v>
          </cell>
          <cell r="AI105">
            <v>16.32226</v>
          </cell>
          <cell r="AJ105">
            <v>2.7411536923817167E-3</v>
          </cell>
          <cell r="AK105">
            <v>4.3585714285715484E-2</v>
          </cell>
          <cell r="AL105">
            <v>15.900499999999999</v>
          </cell>
          <cell r="AM105">
            <v>15.944085714285714</v>
          </cell>
          <cell r="AN105">
            <v>4.2417815482502464E-3</v>
          </cell>
          <cell r="AO105">
            <v>3.2399999999999859E-2</v>
          </cell>
          <cell r="AP105">
            <v>7.6383000000000001</v>
          </cell>
          <cell r="AQ105">
            <v>7.6707000000000001</v>
          </cell>
          <cell r="AR105">
            <v>-1.4302362538401957E-4</v>
          </cell>
          <cell r="AS105">
            <v>-5.9399999999989461E-3</v>
          </cell>
          <cell r="AT105">
            <v>41.531599999999997</v>
          </cell>
          <cell r="AU105">
            <v>41.525660000000002</v>
          </cell>
          <cell r="AV105">
            <v>3.8899403937962727E-3</v>
          </cell>
          <cell r="AW105">
            <v>0.13769999999999424</v>
          </cell>
          <cell r="AX105">
            <v>35.399000000000001</v>
          </cell>
          <cell r="AY105">
            <v>35.536699999999996</v>
          </cell>
          <cell r="AZ105">
            <v>2.764832816051849E-3</v>
          </cell>
          <cell r="BA105">
            <v>2.1214285714284235E-2</v>
          </cell>
          <cell r="BB105">
            <v>7.6729000000000003</v>
          </cell>
          <cell r="BC105">
            <v>7.6941142857142841</v>
          </cell>
        </row>
        <row r="106">
          <cell r="B106">
            <v>58</v>
          </cell>
          <cell r="C106">
            <v>28</v>
          </cell>
          <cell r="D106">
            <v>2.6343393807652243E-3</v>
          </cell>
          <cell r="E106">
            <v>0.15754666666666423</v>
          </cell>
          <cell r="F106">
            <v>59.805</v>
          </cell>
          <cell r="G106">
            <v>59.962546666666661</v>
          </cell>
          <cell r="H106">
            <v>3.8140681009783935E-3</v>
          </cell>
          <cell r="I106">
            <v>0.27561333333333093</v>
          </cell>
          <cell r="J106">
            <v>72.262299999999996</v>
          </cell>
          <cell r="K106">
            <v>72.537913333333321</v>
          </cell>
          <cell r="L106">
            <v>5.6784660766961131E-3</v>
          </cell>
          <cell r="M106">
            <v>3.0799999999999716E-3</v>
          </cell>
          <cell r="N106">
            <v>0.54239999999999999</v>
          </cell>
          <cell r="O106">
            <v>0.54547999999999996</v>
          </cell>
          <cell r="P106">
            <v>1.7587311700356933E-3</v>
          </cell>
          <cell r="Q106">
            <v>0.18881333333334094</v>
          </cell>
          <cell r="R106">
            <v>107.35769999999999</v>
          </cell>
          <cell r="S106">
            <v>107.54651333333334</v>
          </cell>
          <cell r="T106">
            <v>3.5623486270622779E-3</v>
          </cell>
          <cell r="U106">
            <v>0.23053333333333323</v>
          </cell>
          <cell r="V106">
            <v>46.682400000000001</v>
          </cell>
          <cell r="W106">
            <v>46.912933333333335</v>
          </cell>
          <cell r="X106">
            <v>9.4259499658964885E-4</v>
          </cell>
          <cell r="Y106">
            <v>4.2840000000002952E-2</v>
          </cell>
          <cell r="Z106">
            <v>45.448999999999998</v>
          </cell>
          <cell r="AA106">
            <v>45.491840000000003</v>
          </cell>
          <cell r="AB106">
            <v>3.3655046062790205E-3</v>
          </cell>
          <cell r="AC106">
            <v>0.16361333333333333</v>
          </cell>
          <cell r="AD106">
            <v>48.614800000000002</v>
          </cell>
          <cell r="AE106">
            <v>48.778413333333333</v>
          </cell>
          <cell r="AF106">
            <v>2.5450949804388559E-3</v>
          </cell>
          <cell r="AG106">
            <v>4.1439999999999581E-2</v>
          </cell>
          <cell r="AH106">
            <v>16.282299999999999</v>
          </cell>
          <cell r="AI106">
            <v>16.323739999999997</v>
          </cell>
          <cell r="AJ106">
            <v>2.8426779032106691E-3</v>
          </cell>
          <cell r="AK106">
            <v>4.5200000000001239E-2</v>
          </cell>
          <cell r="AL106">
            <v>15.900499999999999</v>
          </cell>
          <cell r="AM106">
            <v>15.9457</v>
          </cell>
          <cell r="AN106">
            <v>4.3988845685558114E-3</v>
          </cell>
          <cell r="AO106">
            <v>3.3599999999999852E-2</v>
          </cell>
          <cell r="AP106">
            <v>7.6383000000000001</v>
          </cell>
          <cell r="AQ106">
            <v>7.6718999999999999</v>
          </cell>
          <cell r="AR106">
            <v>-1.4832079669453881E-4</v>
          </cell>
          <cell r="AS106">
            <v>-6.1599999999989068E-3</v>
          </cell>
          <cell r="AT106">
            <v>41.531599999999997</v>
          </cell>
          <cell r="AU106">
            <v>41.525439999999996</v>
          </cell>
          <cell r="AV106">
            <v>4.0340122602331718E-3</v>
          </cell>
          <cell r="AW106">
            <v>0.14279999999999404</v>
          </cell>
          <cell r="AX106">
            <v>35.399000000000001</v>
          </cell>
          <cell r="AY106">
            <v>35.541799999999995</v>
          </cell>
          <cell r="AZ106">
            <v>2.8672340314611767E-3</v>
          </cell>
          <cell r="BA106">
            <v>2.1999999999998465E-2</v>
          </cell>
          <cell r="BB106">
            <v>7.6729000000000003</v>
          </cell>
          <cell r="BC106">
            <v>7.6948999999999987</v>
          </cell>
        </row>
        <row r="107">
          <cell r="B107">
            <v>59</v>
          </cell>
          <cell r="C107">
            <v>29</v>
          </cell>
          <cell r="D107">
            <v>2.7284229300782678E-3</v>
          </cell>
          <cell r="E107">
            <v>0.16317333333333081</v>
          </cell>
          <cell r="F107">
            <v>59.805</v>
          </cell>
          <cell r="G107">
            <v>59.968173333333333</v>
          </cell>
          <cell r="H107">
            <v>3.9502848188704793E-3</v>
          </cell>
          <cell r="I107">
            <v>0.28545666666666419</v>
          </cell>
          <cell r="J107">
            <v>72.262299999999996</v>
          </cell>
          <cell r="K107">
            <v>72.547756666666658</v>
          </cell>
          <cell r="L107">
            <v>5.8812684365781177E-3</v>
          </cell>
          <cell r="M107">
            <v>3.1899999999999706E-3</v>
          </cell>
          <cell r="N107">
            <v>0.54239999999999999</v>
          </cell>
          <cell r="O107">
            <v>0.54559000000000002</v>
          </cell>
          <cell r="P107">
            <v>1.821542997536968E-3</v>
          </cell>
          <cell r="Q107">
            <v>0.19555666666667454</v>
          </cell>
          <cell r="R107">
            <v>107.35769999999999</v>
          </cell>
          <cell r="S107">
            <v>107.55325666666667</v>
          </cell>
          <cell r="T107">
            <v>3.6895753637430735E-3</v>
          </cell>
          <cell r="U107">
            <v>0.23876666666666654</v>
          </cell>
          <cell r="V107">
            <v>46.682400000000001</v>
          </cell>
          <cell r="W107">
            <v>46.921166666666664</v>
          </cell>
          <cell r="X107">
            <v>9.7625910361070762E-4</v>
          </cell>
          <cell r="Y107">
            <v>4.4370000000003053E-2</v>
          </cell>
          <cell r="Z107">
            <v>45.448999999999998</v>
          </cell>
          <cell r="AA107">
            <v>45.493369999999999</v>
          </cell>
          <cell r="AB107">
            <v>3.4857011993604139E-3</v>
          </cell>
          <cell r="AC107">
            <v>0.16945666666666667</v>
          </cell>
          <cell r="AD107">
            <v>48.614800000000002</v>
          </cell>
          <cell r="AE107">
            <v>48.784256666666671</v>
          </cell>
          <cell r="AF107">
            <v>2.6359912297402436E-3</v>
          </cell>
          <cell r="AG107">
            <v>4.2919999999999563E-2</v>
          </cell>
          <cell r="AH107">
            <v>16.282299999999999</v>
          </cell>
          <cell r="AI107">
            <v>16.325219999999998</v>
          </cell>
          <cell r="AJ107">
            <v>2.9442021140396214E-3</v>
          </cell>
          <cell r="AK107">
            <v>4.6814285714286995E-2</v>
          </cell>
          <cell r="AL107">
            <v>15.900499999999999</v>
          </cell>
          <cell r="AM107">
            <v>15.947314285714286</v>
          </cell>
          <cell r="AN107">
            <v>4.5559875888613755E-3</v>
          </cell>
          <cell r="AO107">
            <v>3.4799999999999845E-2</v>
          </cell>
          <cell r="AP107">
            <v>7.6383000000000001</v>
          </cell>
          <cell r="AQ107">
            <v>7.6730999999999998</v>
          </cell>
          <cell r="AR107">
            <v>-1.5361796800505804E-4</v>
          </cell>
          <cell r="AS107">
            <v>-6.3799999999988683E-3</v>
          </cell>
          <cell r="AT107">
            <v>41.531599999999997</v>
          </cell>
          <cell r="AU107">
            <v>41.525219999999997</v>
          </cell>
          <cell r="AV107">
            <v>4.1780841266700706E-3</v>
          </cell>
          <cell r="AW107">
            <v>0.14789999999999384</v>
          </cell>
          <cell r="AX107">
            <v>35.399000000000001</v>
          </cell>
          <cell r="AY107">
            <v>35.546899999999994</v>
          </cell>
          <cell r="AZ107">
            <v>2.9696352468705045E-3</v>
          </cell>
          <cell r="BA107">
            <v>2.2785714285712695E-2</v>
          </cell>
          <cell r="BB107">
            <v>7.6729000000000003</v>
          </cell>
          <cell r="BC107">
            <v>7.6956857142857134</v>
          </cell>
        </row>
        <row r="108">
          <cell r="B108">
            <v>60</v>
          </cell>
          <cell r="C108">
            <v>30</v>
          </cell>
          <cell r="D108">
            <v>2.8225064793913116E-3</v>
          </cell>
          <cell r="E108">
            <v>0.1687999999999974</v>
          </cell>
          <cell r="F108">
            <v>59.805</v>
          </cell>
          <cell r="G108">
            <v>59.973799999999997</v>
          </cell>
          <cell r="H108">
            <v>4.0865015367625643E-3</v>
          </cell>
          <cell r="I108">
            <v>0.29529999999999745</v>
          </cell>
          <cell r="J108">
            <v>72.262299999999996</v>
          </cell>
          <cell r="K108">
            <v>72.557599999999994</v>
          </cell>
          <cell r="L108">
            <v>6.0840707964601214E-3</v>
          </cell>
          <cell r="M108">
            <v>3.2999999999999696E-3</v>
          </cell>
          <cell r="N108">
            <v>0.54239999999999999</v>
          </cell>
          <cell r="O108">
            <v>0.54569999999999996</v>
          </cell>
          <cell r="P108">
            <v>1.8843548250382428E-3</v>
          </cell>
          <cell r="Q108">
            <v>0.20230000000000814</v>
          </cell>
          <cell r="R108">
            <v>107.35769999999999</v>
          </cell>
          <cell r="S108">
            <v>107.56</v>
          </cell>
          <cell r="T108">
            <v>3.8168021004238691E-3</v>
          </cell>
          <cell r="U108">
            <v>0.24699999999999989</v>
          </cell>
          <cell r="V108">
            <v>46.682400000000001</v>
          </cell>
          <cell r="W108">
            <v>46.929400000000001</v>
          </cell>
          <cell r="X108">
            <v>1.0099232106317666E-3</v>
          </cell>
          <cell r="Y108">
            <v>4.590000000000316E-2</v>
          </cell>
          <cell r="Z108">
            <v>45.448999999999998</v>
          </cell>
          <cell r="AA108">
            <v>45.494900000000001</v>
          </cell>
          <cell r="AB108">
            <v>3.6058977924418078E-3</v>
          </cell>
          <cell r="AC108">
            <v>0.17530000000000001</v>
          </cell>
          <cell r="AD108">
            <v>48.614800000000002</v>
          </cell>
          <cell r="AE108">
            <v>48.790100000000002</v>
          </cell>
          <cell r="AF108">
            <v>2.7268874790416313E-3</v>
          </cell>
          <cell r="AG108">
            <v>4.4399999999999551E-2</v>
          </cell>
          <cell r="AH108">
            <v>16.282299999999999</v>
          </cell>
          <cell r="AI108">
            <v>16.326699999999999</v>
          </cell>
          <cell r="AJ108">
            <v>3.0457263248685742E-3</v>
          </cell>
          <cell r="AK108">
            <v>4.8428571428572757E-2</v>
          </cell>
          <cell r="AL108">
            <v>15.900499999999999</v>
          </cell>
          <cell r="AM108">
            <v>15.948928571428572</v>
          </cell>
          <cell r="AN108">
            <v>4.7130906091669414E-3</v>
          </cell>
          <cell r="AO108">
            <v>3.5999999999999845E-2</v>
          </cell>
          <cell r="AP108">
            <v>7.6383000000000001</v>
          </cell>
          <cell r="AQ108">
            <v>7.6742999999999997</v>
          </cell>
          <cell r="AR108">
            <v>-1.5891513931557728E-4</v>
          </cell>
          <cell r="AS108">
            <v>-6.599999999998829E-3</v>
          </cell>
          <cell r="AT108">
            <v>41.531599999999997</v>
          </cell>
          <cell r="AU108">
            <v>41.524999999999999</v>
          </cell>
          <cell r="AV108">
            <v>4.3221559931069702E-3</v>
          </cell>
          <cell r="AW108">
            <v>0.15299999999999361</v>
          </cell>
          <cell r="AX108">
            <v>35.399000000000001</v>
          </cell>
          <cell r="AY108">
            <v>35.551999999999992</v>
          </cell>
          <cell r="AZ108">
            <v>3.0720364622798322E-3</v>
          </cell>
          <cell r="BA108">
            <v>2.3571428571426929E-2</v>
          </cell>
          <cell r="BB108">
            <v>7.6729000000000003</v>
          </cell>
          <cell r="BC108">
            <v>7.6964714285714271</v>
          </cell>
        </row>
        <row r="109">
          <cell r="B109">
            <v>61</v>
          </cell>
          <cell r="C109">
            <v>1</v>
          </cell>
          <cell r="D109">
            <v>1.1321610436557568E-4</v>
          </cell>
          <cell r="E109">
            <v>6.7900000000001622E-3</v>
          </cell>
          <cell r="F109">
            <v>59.973799999999997</v>
          </cell>
          <cell r="G109">
            <v>59.980589999999999</v>
          </cell>
          <cell r="H109">
            <v>1.5491140831560489E-4</v>
          </cell>
          <cell r="I109">
            <v>1.1240000000000331E-2</v>
          </cell>
          <cell r="J109">
            <v>72.557599999999994</v>
          </cell>
          <cell r="K109">
            <v>72.568839999999994</v>
          </cell>
          <cell r="L109">
            <v>2.0768431983385683E-4</v>
          </cell>
          <cell r="M109">
            <v>1.1333333333333566E-4</v>
          </cell>
          <cell r="N109">
            <v>0.54569999999999996</v>
          </cell>
          <cell r="O109">
            <v>0.54581333333333326</v>
          </cell>
          <cell r="P109">
            <v>9.030618569480472E-5</v>
          </cell>
          <cell r="Q109">
            <v>9.7133333333331955E-3</v>
          </cell>
          <cell r="R109">
            <v>107.56</v>
          </cell>
          <cell r="S109">
            <v>107.56971333333334</v>
          </cell>
          <cell r="T109">
            <v>1.9149332117322117E-4</v>
          </cell>
          <cell r="U109">
            <v>8.9866666666665648E-3</v>
          </cell>
          <cell r="V109">
            <v>46.929400000000001</v>
          </cell>
          <cell r="W109">
            <v>46.938386666666666</v>
          </cell>
          <cell r="X109">
            <v>6.1179018600620289E-5</v>
          </cell>
          <cell r="Y109">
            <v>2.7833333333333599E-3</v>
          </cell>
          <cell r="Z109">
            <v>45.494900000000001</v>
          </cell>
          <cell r="AA109">
            <v>45.497683333333335</v>
          </cell>
          <cell r="AB109">
            <v>1.4019237509248653E-4</v>
          </cell>
          <cell r="AC109">
            <v>6.8399999999999277E-3</v>
          </cell>
          <cell r="AD109">
            <v>48.790100000000002</v>
          </cell>
          <cell r="AE109">
            <v>48.796939999999999</v>
          </cell>
          <cell r="AF109">
            <v>1.1106551436195744E-4</v>
          </cell>
          <cell r="AG109">
            <v>1.8133333333333705E-3</v>
          </cell>
          <cell r="AH109">
            <v>16.326699999999999</v>
          </cell>
          <cell r="AI109">
            <v>16.328513333333333</v>
          </cell>
          <cell r="AJ109">
            <v>1.0152421082895247E-4</v>
          </cell>
          <cell r="AK109">
            <v>1.6142857142857586E-3</v>
          </cell>
          <cell r="AL109">
            <v>15.900499999999999</v>
          </cell>
          <cell r="AM109">
            <v>15.902114285714285</v>
          </cell>
          <cell r="AN109">
            <v>1.571030203055647E-4</v>
          </cell>
          <cell r="AO109">
            <v>1.1999999999999947E-3</v>
          </cell>
          <cell r="AP109">
            <v>7.6383000000000001</v>
          </cell>
          <cell r="AQ109">
            <v>7.6395</v>
          </cell>
          <cell r="AR109">
            <v>2.5366245233798526E-5</v>
          </cell>
          <cell r="AS109">
            <v>1.0533333333334837E-3</v>
          </cell>
          <cell r="AT109">
            <v>41.524999999999999</v>
          </cell>
          <cell r="AU109">
            <v>41.52605333333333</v>
          </cell>
          <cell r="AV109">
            <v>1.4407186643689899E-4</v>
          </cell>
          <cell r="AW109">
            <v>5.099999999999787E-3</v>
          </cell>
          <cell r="AX109">
            <v>35.399000000000001</v>
          </cell>
          <cell r="AY109">
            <v>35.4041</v>
          </cell>
          <cell r="AZ109">
            <v>1.0240121540932774E-4</v>
          </cell>
          <cell r="BA109">
            <v>7.8571428571423089E-4</v>
          </cell>
          <cell r="BB109">
            <v>7.6729000000000003</v>
          </cell>
          <cell r="BC109">
            <v>7.6736857142857149</v>
          </cell>
        </row>
        <row r="110">
          <cell r="B110">
            <v>62</v>
          </cell>
          <cell r="C110">
            <v>2</v>
          </cell>
          <cell r="D110">
            <v>2.2643220873115136E-4</v>
          </cell>
          <cell r="E110">
            <v>1.3580000000000324E-2</v>
          </cell>
          <cell r="F110">
            <v>59.973799999999997</v>
          </cell>
          <cell r="G110">
            <v>59.987379999999995</v>
          </cell>
          <cell r="H110">
            <v>3.0982281663120977E-4</v>
          </cell>
          <cell r="I110">
            <v>2.2480000000000663E-2</v>
          </cell>
          <cell r="J110">
            <v>72.557599999999994</v>
          </cell>
          <cell r="K110">
            <v>72.580079999999995</v>
          </cell>
          <cell r="L110">
            <v>4.1536863966771365E-4</v>
          </cell>
          <cell r="M110">
            <v>2.2666666666667132E-4</v>
          </cell>
          <cell r="N110">
            <v>0.54569999999999996</v>
          </cell>
          <cell r="O110">
            <v>0.54592666666666667</v>
          </cell>
          <cell r="P110">
            <v>1.8061237138960944E-4</v>
          </cell>
          <cell r="Q110">
            <v>1.9426666666666391E-2</v>
          </cell>
          <cell r="R110">
            <v>107.56</v>
          </cell>
          <cell r="S110">
            <v>107.57942666666666</v>
          </cell>
          <cell r="T110">
            <v>3.8298664234644235E-4</v>
          </cell>
          <cell r="U110">
            <v>1.797333333333313E-2</v>
          </cell>
          <cell r="V110">
            <v>46.929400000000001</v>
          </cell>
          <cell r="W110">
            <v>46.947373333333331</v>
          </cell>
          <cell r="X110">
            <v>1.2235803720124058E-4</v>
          </cell>
          <cell r="Y110">
            <v>5.5666666666667197E-3</v>
          </cell>
          <cell r="Z110">
            <v>45.494900000000001</v>
          </cell>
          <cell r="AA110">
            <v>45.500466666666668</v>
          </cell>
          <cell r="AB110">
            <v>2.8038475018497307E-4</v>
          </cell>
          <cell r="AC110">
            <v>1.3679999999999855E-2</v>
          </cell>
          <cell r="AD110">
            <v>48.790100000000002</v>
          </cell>
          <cell r="AE110">
            <v>48.803780000000003</v>
          </cell>
          <cell r="AF110">
            <v>2.2213102872391488E-4</v>
          </cell>
          <cell r="AG110">
            <v>3.6266666666667411E-3</v>
          </cell>
          <cell r="AH110">
            <v>16.326699999999999</v>
          </cell>
          <cell r="AI110">
            <v>16.330326666666664</v>
          </cell>
          <cell r="AJ110">
            <v>2.0304842165790493E-4</v>
          </cell>
          <cell r="AK110">
            <v>3.2285714285715172E-3</v>
          </cell>
          <cell r="AL110">
            <v>15.900499999999999</v>
          </cell>
          <cell r="AM110">
            <v>15.903728571428571</v>
          </cell>
          <cell r="AN110">
            <v>3.142060406111294E-4</v>
          </cell>
          <cell r="AO110">
            <v>2.3999999999999894E-3</v>
          </cell>
          <cell r="AP110">
            <v>7.6383000000000001</v>
          </cell>
          <cell r="AQ110">
            <v>7.6406999999999998</v>
          </cell>
          <cell r="AR110">
            <v>5.0732490467597053E-5</v>
          </cell>
          <cell r="AS110">
            <v>2.1066666666669674E-3</v>
          </cell>
          <cell r="AT110">
            <v>41.524999999999999</v>
          </cell>
          <cell r="AU110">
            <v>41.527106666666668</v>
          </cell>
          <cell r="AV110">
            <v>2.8814373287379798E-4</v>
          </cell>
          <cell r="AW110">
            <v>1.0199999999999574E-2</v>
          </cell>
          <cell r="AX110">
            <v>35.399000000000001</v>
          </cell>
          <cell r="AY110">
            <v>35.409199999999998</v>
          </cell>
          <cell r="AZ110">
            <v>2.0480243081865548E-4</v>
          </cell>
          <cell r="BA110">
            <v>1.5714285714284618E-3</v>
          </cell>
          <cell r="BB110">
            <v>7.6729000000000003</v>
          </cell>
          <cell r="BC110">
            <v>7.6744714285714286</v>
          </cell>
        </row>
        <row r="111">
          <cell r="B111">
            <v>63</v>
          </cell>
          <cell r="C111">
            <v>3</v>
          </cell>
          <cell r="D111">
            <v>3.3964831309672705E-4</v>
          </cell>
          <cell r="E111">
            <v>2.0370000000000488E-2</v>
          </cell>
          <cell r="F111">
            <v>59.973799999999997</v>
          </cell>
          <cell r="G111">
            <v>59.994169999999997</v>
          </cell>
          <cell r="H111">
            <v>4.6473422494681461E-4</v>
          </cell>
          <cell r="I111">
            <v>3.3720000000000992E-2</v>
          </cell>
          <cell r="J111">
            <v>72.557599999999994</v>
          </cell>
          <cell r="K111">
            <v>72.591319999999996</v>
          </cell>
          <cell r="L111">
            <v>6.2305295950157045E-4</v>
          </cell>
          <cell r="M111">
            <v>3.4000000000000696E-4</v>
          </cell>
          <cell r="N111">
            <v>0.54569999999999996</v>
          </cell>
          <cell r="O111">
            <v>0.54603999999999997</v>
          </cell>
          <cell r="P111">
            <v>2.7091855708441417E-4</v>
          </cell>
          <cell r="Q111">
            <v>2.913999999999959E-2</v>
          </cell>
          <cell r="R111">
            <v>107.56</v>
          </cell>
          <cell r="S111">
            <v>107.58914</v>
          </cell>
          <cell r="T111">
            <v>5.744799635196636E-4</v>
          </cell>
          <cell r="U111">
            <v>2.6959999999999696E-2</v>
          </cell>
          <cell r="V111">
            <v>46.929400000000001</v>
          </cell>
          <cell r="W111">
            <v>46.956360000000004</v>
          </cell>
          <cell r="X111">
            <v>1.8353705580186088E-4</v>
          </cell>
          <cell r="Y111">
            <v>8.3500000000000796E-3</v>
          </cell>
          <cell r="Z111">
            <v>45.494900000000001</v>
          </cell>
          <cell r="AA111">
            <v>45.503250000000001</v>
          </cell>
          <cell r="AB111">
            <v>4.2057712527745957E-4</v>
          </cell>
          <cell r="AC111">
            <v>2.0519999999999781E-2</v>
          </cell>
          <cell r="AD111">
            <v>48.790100000000002</v>
          </cell>
          <cell r="AE111">
            <v>48.81062</v>
          </cell>
          <cell r="AF111">
            <v>3.3319654308587235E-4</v>
          </cell>
          <cell r="AG111">
            <v>5.4400000000001114E-3</v>
          </cell>
          <cell r="AH111">
            <v>16.326699999999999</v>
          </cell>
          <cell r="AI111">
            <v>16.332139999999999</v>
          </cell>
          <cell r="AJ111">
            <v>3.045726324868574E-4</v>
          </cell>
          <cell r="AK111">
            <v>4.8428571428572754E-3</v>
          </cell>
          <cell r="AL111">
            <v>15.900499999999999</v>
          </cell>
          <cell r="AM111">
            <v>15.905342857142857</v>
          </cell>
          <cell r="AN111">
            <v>4.7130906091669405E-4</v>
          </cell>
          <cell r="AO111">
            <v>3.5999999999999843E-3</v>
          </cell>
          <cell r="AP111">
            <v>7.6383000000000001</v>
          </cell>
          <cell r="AQ111">
            <v>7.6418999999999997</v>
          </cell>
          <cell r="AR111">
            <v>7.6098735701395572E-5</v>
          </cell>
          <cell r="AS111">
            <v>3.1600000000004515E-3</v>
          </cell>
          <cell r="AT111">
            <v>41.524999999999999</v>
          </cell>
          <cell r="AU111">
            <v>41.52816</v>
          </cell>
          <cell r="AV111">
            <v>4.32215599310697E-4</v>
          </cell>
          <cell r="AW111">
            <v>1.5299999999999361E-2</v>
          </cell>
          <cell r="AX111">
            <v>35.399000000000001</v>
          </cell>
          <cell r="AY111">
            <v>35.414299999999997</v>
          </cell>
          <cell r="AZ111">
            <v>3.0720364622798321E-4</v>
          </cell>
          <cell r="BA111">
            <v>2.3571428571426928E-3</v>
          </cell>
          <cell r="BB111">
            <v>7.6729000000000003</v>
          </cell>
          <cell r="BC111">
            <v>7.6752571428571432</v>
          </cell>
        </row>
        <row r="112">
          <cell r="B112">
            <v>64</v>
          </cell>
          <cell r="C112">
            <v>4</v>
          </cell>
          <cell r="D112">
            <v>4.5286441746230272E-4</v>
          </cell>
          <cell r="E112">
            <v>2.7160000000000649E-2</v>
          </cell>
          <cell r="F112">
            <v>59.973799999999997</v>
          </cell>
          <cell r="G112">
            <v>60.000959999999999</v>
          </cell>
          <cell r="H112">
            <v>6.1964563326241955E-4</v>
          </cell>
          <cell r="I112">
            <v>4.4960000000001325E-2</v>
          </cell>
          <cell r="J112">
            <v>72.557599999999994</v>
          </cell>
          <cell r="K112">
            <v>72.602559999999997</v>
          </cell>
          <cell r="L112">
            <v>8.3073727933542731E-4</v>
          </cell>
          <cell r="M112">
            <v>4.5333333333334264E-4</v>
          </cell>
          <cell r="N112">
            <v>0.54569999999999996</v>
          </cell>
          <cell r="O112">
            <v>0.54615333333333327</v>
          </cell>
          <cell r="P112">
            <v>3.6122474277921888E-4</v>
          </cell>
          <cell r="Q112">
            <v>3.8853333333332782E-2</v>
          </cell>
          <cell r="R112">
            <v>107.56</v>
          </cell>
          <cell r="S112">
            <v>107.59885333333334</v>
          </cell>
          <cell r="T112">
            <v>7.659732846928847E-4</v>
          </cell>
          <cell r="U112">
            <v>3.5946666666666259E-2</v>
          </cell>
          <cell r="V112">
            <v>46.929400000000001</v>
          </cell>
          <cell r="W112">
            <v>46.965346666666669</v>
          </cell>
          <cell r="X112">
            <v>2.4471607440248116E-4</v>
          </cell>
          <cell r="Y112">
            <v>1.1133333333333439E-2</v>
          </cell>
          <cell r="Z112">
            <v>45.494900000000001</v>
          </cell>
          <cell r="AA112">
            <v>45.506033333333335</v>
          </cell>
          <cell r="AB112">
            <v>5.6076950036994613E-4</v>
          </cell>
          <cell r="AC112">
            <v>2.7359999999999711E-2</v>
          </cell>
          <cell r="AD112">
            <v>48.790100000000002</v>
          </cell>
          <cell r="AE112">
            <v>48.817460000000004</v>
          </cell>
          <cell r="AF112">
            <v>4.4426205744782976E-4</v>
          </cell>
          <cell r="AG112">
            <v>7.2533333333334822E-3</v>
          </cell>
          <cell r="AH112">
            <v>16.326699999999999</v>
          </cell>
          <cell r="AI112">
            <v>16.333953333333334</v>
          </cell>
          <cell r="AJ112">
            <v>4.0609684331580987E-4</v>
          </cell>
          <cell r="AK112">
            <v>6.4571428571430344E-3</v>
          </cell>
          <cell r="AL112">
            <v>15.900499999999999</v>
          </cell>
          <cell r="AM112">
            <v>15.906957142857141</v>
          </cell>
          <cell r="AN112">
            <v>6.284120812222588E-4</v>
          </cell>
          <cell r="AO112">
            <v>4.7999999999999788E-3</v>
          </cell>
          <cell r="AP112">
            <v>7.6383000000000001</v>
          </cell>
          <cell r="AQ112">
            <v>7.6431000000000004</v>
          </cell>
          <cell r="AR112">
            <v>1.0146498093519411E-4</v>
          </cell>
          <cell r="AS112">
            <v>4.2133333333339348E-3</v>
          </cell>
          <cell r="AT112">
            <v>41.524999999999999</v>
          </cell>
          <cell r="AU112">
            <v>41.529213333333331</v>
          </cell>
          <cell r="AV112">
            <v>5.7628746574759596E-4</v>
          </cell>
          <cell r="AW112">
            <v>2.0399999999999148E-2</v>
          </cell>
          <cell r="AX112">
            <v>35.399000000000001</v>
          </cell>
          <cell r="AY112">
            <v>35.419400000000003</v>
          </cell>
          <cell r="AZ112">
            <v>4.0960486163731097E-4</v>
          </cell>
          <cell r="BA112">
            <v>3.1428571428569235E-3</v>
          </cell>
          <cell r="BB112">
            <v>7.6729000000000003</v>
          </cell>
          <cell r="BC112">
            <v>7.6760428571428569</v>
          </cell>
        </row>
        <row r="113">
          <cell r="B113">
            <v>65</v>
          </cell>
          <cell r="C113">
            <v>5</v>
          </cell>
          <cell r="D113">
            <v>5.6608052182787838E-4</v>
          </cell>
          <cell r="E113">
            <v>3.3950000000000813E-2</v>
          </cell>
          <cell r="F113">
            <v>59.973799999999997</v>
          </cell>
          <cell r="G113">
            <v>60.007750000000001</v>
          </cell>
          <cell r="H113">
            <v>7.7455704157802438E-4</v>
          </cell>
          <cell r="I113">
            <v>5.6200000000001658E-2</v>
          </cell>
          <cell r="J113">
            <v>72.557599999999994</v>
          </cell>
          <cell r="K113">
            <v>72.613799999999998</v>
          </cell>
          <cell r="L113">
            <v>1.0384215991692842E-3</v>
          </cell>
          <cell r="M113">
            <v>5.6666666666667831E-4</v>
          </cell>
          <cell r="N113">
            <v>0.54569999999999996</v>
          </cell>
          <cell r="O113">
            <v>0.54626666666666668</v>
          </cell>
          <cell r="P113">
            <v>4.5153092847402364E-4</v>
          </cell>
          <cell r="Q113">
            <v>4.8566666666665981E-2</v>
          </cell>
          <cell r="R113">
            <v>107.56</v>
          </cell>
          <cell r="S113">
            <v>107.60856666666666</v>
          </cell>
          <cell r="T113">
            <v>9.5746660586610579E-4</v>
          </cell>
          <cell r="U113">
            <v>4.4933333333332826E-2</v>
          </cell>
          <cell r="V113">
            <v>46.929400000000001</v>
          </cell>
          <cell r="W113">
            <v>46.974333333333334</v>
          </cell>
          <cell r="X113">
            <v>3.0589509300310141E-4</v>
          </cell>
          <cell r="Y113">
            <v>1.3916666666666799E-2</v>
          </cell>
          <cell r="Z113">
            <v>45.494900000000001</v>
          </cell>
          <cell r="AA113">
            <v>45.508816666666668</v>
          </cell>
          <cell r="AB113">
            <v>7.0096187546243274E-4</v>
          </cell>
          <cell r="AC113">
            <v>3.419999999999964E-2</v>
          </cell>
          <cell r="AD113">
            <v>48.790100000000002</v>
          </cell>
          <cell r="AE113">
            <v>48.824300000000001</v>
          </cell>
          <cell r="AF113">
            <v>5.5532757180978723E-4</v>
          </cell>
          <cell r="AG113">
            <v>9.0666666666668529E-3</v>
          </cell>
          <cell r="AH113">
            <v>16.326699999999999</v>
          </cell>
          <cell r="AI113">
            <v>16.335766666666665</v>
          </cell>
          <cell r="AJ113">
            <v>5.0762105414476233E-4</v>
          </cell>
          <cell r="AK113">
            <v>8.0714285714287935E-3</v>
          </cell>
          <cell r="AL113">
            <v>15.900499999999999</v>
          </cell>
          <cell r="AM113">
            <v>15.908571428571427</v>
          </cell>
          <cell r="AN113">
            <v>7.8551510152782345E-4</v>
          </cell>
          <cell r="AO113">
            <v>5.9999999999999732E-3</v>
          </cell>
          <cell r="AP113">
            <v>7.6383000000000001</v>
          </cell>
          <cell r="AQ113">
            <v>7.6443000000000003</v>
          </cell>
          <cell r="AR113">
            <v>1.2683122616899265E-4</v>
          </cell>
          <cell r="AS113">
            <v>5.2666666666674189E-3</v>
          </cell>
          <cell r="AT113">
            <v>41.524999999999999</v>
          </cell>
          <cell r="AU113">
            <v>41.530266666666662</v>
          </cell>
          <cell r="AV113">
            <v>7.2035933218449492E-4</v>
          </cell>
          <cell r="AW113">
            <v>2.5499999999998937E-2</v>
          </cell>
          <cell r="AX113">
            <v>35.399000000000001</v>
          </cell>
          <cell r="AY113">
            <v>35.424500000000002</v>
          </cell>
          <cell r="AZ113">
            <v>5.1200607704663867E-4</v>
          </cell>
          <cell r="BA113">
            <v>3.9285714285711548E-3</v>
          </cell>
          <cell r="BB113">
            <v>7.6729000000000003</v>
          </cell>
          <cell r="BC113">
            <v>7.6768285714285716</v>
          </cell>
        </row>
        <row r="114">
          <cell r="B114">
            <v>66</v>
          </cell>
          <cell r="C114">
            <v>6</v>
          </cell>
          <cell r="D114">
            <v>6.792966261934541E-4</v>
          </cell>
          <cell r="E114">
            <v>4.0740000000000977E-2</v>
          </cell>
          <cell r="F114">
            <v>59.973799999999997</v>
          </cell>
          <cell r="G114">
            <v>60.014539999999997</v>
          </cell>
          <cell r="H114">
            <v>9.2946844989362921E-4</v>
          </cell>
          <cell r="I114">
            <v>6.7440000000001984E-2</v>
          </cell>
          <cell r="J114">
            <v>72.557599999999994</v>
          </cell>
          <cell r="K114">
            <v>72.625039999999998</v>
          </cell>
          <cell r="L114">
            <v>1.2461059190031409E-3</v>
          </cell>
          <cell r="M114">
            <v>6.8000000000001393E-4</v>
          </cell>
          <cell r="N114">
            <v>0.54569999999999996</v>
          </cell>
          <cell r="O114">
            <v>0.54637999999999998</v>
          </cell>
          <cell r="P114">
            <v>5.4183711416882835E-4</v>
          </cell>
          <cell r="Q114">
            <v>5.827999999999918E-2</v>
          </cell>
          <cell r="R114">
            <v>107.56</v>
          </cell>
          <cell r="S114">
            <v>107.61828</v>
          </cell>
          <cell r="T114">
            <v>1.1489599270393272E-3</v>
          </cell>
          <cell r="U114">
            <v>5.3919999999999392E-2</v>
          </cell>
          <cell r="V114">
            <v>46.929400000000001</v>
          </cell>
          <cell r="W114">
            <v>46.983319999999999</v>
          </cell>
          <cell r="X114">
            <v>3.6707411160372176E-4</v>
          </cell>
          <cell r="Y114">
            <v>1.6700000000000159E-2</v>
          </cell>
          <cell r="Z114">
            <v>45.494900000000001</v>
          </cell>
          <cell r="AA114">
            <v>45.511600000000001</v>
          </cell>
          <cell r="AB114">
            <v>8.4115425055491914E-4</v>
          </cell>
          <cell r="AC114">
            <v>4.1039999999999563E-2</v>
          </cell>
          <cell r="AD114">
            <v>48.790100000000002</v>
          </cell>
          <cell r="AE114">
            <v>48.831140000000005</v>
          </cell>
          <cell r="AF114">
            <v>6.6639308617174469E-4</v>
          </cell>
          <cell r="AG114">
            <v>1.0880000000000223E-2</v>
          </cell>
          <cell r="AH114">
            <v>16.326699999999999</v>
          </cell>
          <cell r="AI114">
            <v>16.337579999999999</v>
          </cell>
          <cell r="AJ114">
            <v>6.091452649737148E-4</v>
          </cell>
          <cell r="AK114">
            <v>9.6857142857145508E-3</v>
          </cell>
          <cell r="AL114">
            <v>15.900499999999999</v>
          </cell>
          <cell r="AM114">
            <v>15.910185714285713</v>
          </cell>
          <cell r="AN114">
            <v>9.426181218333881E-4</v>
          </cell>
          <cell r="AO114">
            <v>7.1999999999999686E-3</v>
          </cell>
          <cell r="AP114">
            <v>7.6383000000000001</v>
          </cell>
          <cell r="AQ114">
            <v>7.6455000000000002</v>
          </cell>
          <cell r="AR114">
            <v>1.5219747140279114E-4</v>
          </cell>
          <cell r="AS114">
            <v>6.320000000000903E-3</v>
          </cell>
          <cell r="AT114">
            <v>41.524999999999999</v>
          </cell>
          <cell r="AU114">
            <v>41.531320000000001</v>
          </cell>
          <cell r="AV114">
            <v>8.6443119862139399E-4</v>
          </cell>
          <cell r="AW114">
            <v>3.0599999999998722E-2</v>
          </cell>
          <cell r="AX114">
            <v>35.399000000000001</v>
          </cell>
          <cell r="AY114">
            <v>35.429600000000001</v>
          </cell>
          <cell r="AZ114">
            <v>6.1440729245596643E-4</v>
          </cell>
          <cell r="BA114">
            <v>4.7142857142853855E-3</v>
          </cell>
          <cell r="BB114">
            <v>7.6729000000000003</v>
          </cell>
          <cell r="BC114">
            <v>7.6776142857142853</v>
          </cell>
        </row>
        <row r="115">
          <cell r="B115">
            <v>67</v>
          </cell>
          <cell r="C115">
            <v>7</v>
          </cell>
          <cell r="D115">
            <v>7.9251273055902982E-4</v>
          </cell>
          <cell r="E115">
            <v>4.7530000000001141E-2</v>
          </cell>
          <cell r="F115">
            <v>59.973799999999997</v>
          </cell>
          <cell r="G115">
            <v>60.021329999999999</v>
          </cell>
          <cell r="H115">
            <v>1.084379858209234E-3</v>
          </cell>
          <cell r="I115">
            <v>7.8680000000002318E-2</v>
          </cell>
          <cell r="J115">
            <v>72.557599999999994</v>
          </cell>
          <cell r="K115">
            <v>72.636279999999999</v>
          </cell>
          <cell r="L115">
            <v>1.4537902388369979E-3</v>
          </cell>
          <cell r="M115">
            <v>7.9333333333334954E-4</v>
          </cell>
          <cell r="N115">
            <v>0.54569999999999996</v>
          </cell>
          <cell r="O115">
            <v>0.54649333333333328</v>
          </cell>
          <cell r="P115">
            <v>6.3214329986363311E-4</v>
          </cell>
          <cell r="Q115">
            <v>6.7993333333332379E-2</v>
          </cell>
          <cell r="R115">
            <v>107.56</v>
          </cell>
          <cell r="S115">
            <v>107.62799333333334</v>
          </cell>
          <cell r="T115">
            <v>1.3404532482125483E-3</v>
          </cell>
          <cell r="U115">
            <v>6.2906666666665959E-2</v>
          </cell>
          <cell r="V115">
            <v>46.929400000000001</v>
          </cell>
          <cell r="W115">
            <v>46.992306666666664</v>
          </cell>
          <cell r="X115">
            <v>4.2825313020434201E-4</v>
          </cell>
          <cell r="Y115">
            <v>1.9483333333333519E-2</v>
          </cell>
          <cell r="Z115">
            <v>45.494900000000001</v>
          </cell>
          <cell r="AA115">
            <v>45.514383333333335</v>
          </cell>
          <cell r="AB115">
            <v>9.8134662564740576E-4</v>
          </cell>
          <cell r="AC115">
            <v>4.7879999999999492E-2</v>
          </cell>
          <cell r="AD115">
            <v>48.790100000000002</v>
          </cell>
          <cell r="AE115">
            <v>48.837980000000002</v>
          </cell>
          <cell r="AF115">
            <v>7.7745860053370216E-4</v>
          </cell>
          <cell r="AG115">
            <v>1.2693333333333593E-2</v>
          </cell>
          <cell r="AH115">
            <v>16.326699999999999</v>
          </cell>
          <cell r="AI115">
            <v>16.339393333333334</v>
          </cell>
          <cell r="AJ115">
            <v>7.1066947580266727E-4</v>
          </cell>
          <cell r="AK115">
            <v>1.130000000000031E-2</v>
          </cell>
          <cell r="AL115">
            <v>15.900499999999999</v>
          </cell>
          <cell r="AM115">
            <v>15.911799999999999</v>
          </cell>
          <cell r="AN115">
            <v>1.0997211421389529E-3</v>
          </cell>
          <cell r="AO115">
            <v>8.3999999999999631E-3</v>
          </cell>
          <cell r="AP115">
            <v>7.6383000000000001</v>
          </cell>
          <cell r="AQ115">
            <v>7.6467000000000001</v>
          </cell>
          <cell r="AR115">
            <v>1.7756371663658969E-4</v>
          </cell>
          <cell r="AS115">
            <v>7.3733333333343863E-3</v>
          </cell>
          <cell r="AT115">
            <v>41.524999999999999</v>
          </cell>
          <cell r="AU115">
            <v>41.532373333333332</v>
          </cell>
          <cell r="AV115">
            <v>1.008503065058293E-3</v>
          </cell>
          <cell r="AW115">
            <v>3.5699999999998511E-2</v>
          </cell>
          <cell r="AX115">
            <v>35.399000000000001</v>
          </cell>
          <cell r="AY115">
            <v>35.434699999999999</v>
          </cell>
          <cell r="AZ115">
            <v>7.1680850786529418E-4</v>
          </cell>
          <cell r="BA115">
            <v>5.4999999999996163E-3</v>
          </cell>
          <cell r="BB115">
            <v>7.6729000000000003</v>
          </cell>
          <cell r="BC115">
            <v>7.6783999999999999</v>
          </cell>
        </row>
        <row r="116">
          <cell r="B116">
            <v>68</v>
          </cell>
          <cell r="C116">
            <v>8</v>
          </cell>
          <cell r="D116">
            <v>9.0572883492460543E-4</v>
          </cell>
          <cell r="E116">
            <v>5.4320000000001298E-2</v>
          </cell>
          <cell r="F116">
            <v>59.973799999999997</v>
          </cell>
          <cell r="G116">
            <v>60.028120000000001</v>
          </cell>
          <cell r="H116">
            <v>1.2392912665248391E-3</v>
          </cell>
          <cell r="I116">
            <v>8.9920000000002651E-2</v>
          </cell>
          <cell r="J116">
            <v>72.557599999999994</v>
          </cell>
          <cell r="K116">
            <v>72.64752</v>
          </cell>
          <cell r="L116">
            <v>1.6614745586708546E-3</v>
          </cell>
          <cell r="M116">
            <v>9.0666666666668527E-4</v>
          </cell>
          <cell r="N116">
            <v>0.54569999999999996</v>
          </cell>
          <cell r="O116">
            <v>0.54660666666666669</v>
          </cell>
          <cell r="P116">
            <v>7.2244948555843776E-4</v>
          </cell>
          <cell r="Q116">
            <v>7.7706666666665564E-2</v>
          </cell>
          <cell r="R116">
            <v>107.56</v>
          </cell>
          <cell r="S116">
            <v>107.63770666666667</v>
          </cell>
          <cell r="T116">
            <v>1.5319465693857694E-3</v>
          </cell>
          <cell r="U116">
            <v>7.1893333333332518E-2</v>
          </cell>
          <cell r="V116">
            <v>46.929400000000001</v>
          </cell>
          <cell r="W116">
            <v>47.001293333333336</v>
          </cell>
          <cell r="X116">
            <v>4.8943214880496232E-4</v>
          </cell>
          <cell r="Y116">
            <v>2.2266666666666879E-2</v>
          </cell>
          <cell r="Z116">
            <v>45.494900000000001</v>
          </cell>
          <cell r="AA116">
            <v>45.517166666666668</v>
          </cell>
          <cell r="AB116">
            <v>1.1215390007398923E-3</v>
          </cell>
          <cell r="AC116">
            <v>5.4719999999999422E-2</v>
          </cell>
          <cell r="AD116">
            <v>48.790100000000002</v>
          </cell>
          <cell r="AE116">
            <v>48.844819999999999</v>
          </cell>
          <cell r="AF116">
            <v>8.8852411489565952E-4</v>
          </cell>
          <cell r="AG116">
            <v>1.4506666666666964E-2</v>
          </cell>
          <cell r="AH116">
            <v>16.326699999999999</v>
          </cell>
          <cell r="AI116">
            <v>16.341206666666665</v>
          </cell>
          <cell r="AJ116">
            <v>8.1219368663161973E-4</v>
          </cell>
          <cell r="AK116">
            <v>1.2914285714286069E-2</v>
          </cell>
          <cell r="AL116">
            <v>15.900499999999999</v>
          </cell>
          <cell r="AM116">
            <v>15.913414285714286</v>
          </cell>
          <cell r="AN116">
            <v>1.2568241624445176E-3</v>
          </cell>
          <cell r="AO116">
            <v>9.5999999999999575E-3</v>
          </cell>
          <cell r="AP116">
            <v>7.6383000000000001</v>
          </cell>
          <cell r="AQ116">
            <v>7.6478999999999999</v>
          </cell>
          <cell r="AR116">
            <v>2.0292996187038821E-4</v>
          </cell>
          <cell r="AS116">
            <v>8.4266666666678695E-3</v>
          </cell>
          <cell r="AT116">
            <v>41.524999999999999</v>
          </cell>
          <cell r="AU116">
            <v>41.533426666666664</v>
          </cell>
          <cell r="AV116">
            <v>1.1525749314951919E-3</v>
          </cell>
          <cell r="AW116">
            <v>4.0799999999998296E-2</v>
          </cell>
          <cell r="AX116">
            <v>35.399000000000001</v>
          </cell>
          <cell r="AY116">
            <v>35.439799999999998</v>
          </cell>
          <cell r="AZ116">
            <v>8.1920972327462194E-4</v>
          </cell>
          <cell r="BA116">
            <v>6.2857142857138471E-3</v>
          </cell>
          <cell r="BB116">
            <v>7.6729000000000003</v>
          </cell>
          <cell r="BC116">
            <v>7.6791857142857145</v>
          </cell>
        </row>
        <row r="117">
          <cell r="B117">
            <v>69</v>
          </cell>
          <cell r="C117">
            <v>9</v>
          </cell>
          <cell r="D117">
            <v>1.0189449392901812E-3</v>
          </cell>
          <cell r="E117">
            <v>6.1110000000001462E-2</v>
          </cell>
          <cell r="F117">
            <v>59.973799999999997</v>
          </cell>
          <cell r="G117">
            <v>60.034909999999996</v>
          </cell>
          <cell r="H117">
            <v>1.3942026748404439E-3</v>
          </cell>
          <cell r="I117">
            <v>0.10116000000000298</v>
          </cell>
          <cell r="J117">
            <v>72.557599999999994</v>
          </cell>
          <cell r="K117">
            <v>72.658760000000001</v>
          </cell>
          <cell r="L117">
            <v>1.8691588785047114E-3</v>
          </cell>
          <cell r="M117">
            <v>1.0200000000000209E-3</v>
          </cell>
          <cell r="N117">
            <v>0.54569999999999996</v>
          </cell>
          <cell r="O117">
            <v>0.54671999999999998</v>
          </cell>
          <cell r="P117">
            <v>8.1275567125324252E-4</v>
          </cell>
          <cell r="Q117">
            <v>8.7419999999998763E-2</v>
          </cell>
          <cell r="R117">
            <v>107.56</v>
          </cell>
          <cell r="S117">
            <v>107.64742</v>
          </cell>
          <cell r="T117">
            <v>1.7234398905589905E-3</v>
          </cell>
          <cell r="U117">
            <v>8.0879999999999092E-2</v>
          </cell>
          <cell r="V117">
            <v>46.929400000000001</v>
          </cell>
          <cell r="W117">
            <v>47.010280000000002</v>
          </cell>
          <cell r="X117">
            <v>5.5061116740558256E-4</v>
          </cell>
          <cell r="Y117">
            <v>2.5050000000000239E-2</v>
          </cell>
          <cell r="Z117">
            <v>45.494900000000001</v>
          </cell>
          <cell r="AA117">
            <v>45.519950000000001</v>
          </cell>
          <cell r="AB117">
            <v>1.2617313758323788E-3</v>
          </cell>
          <cell r="AC117">
            <v>6.1559999999999351E-2</v>
          </cell>
          <cell r="AD117">
            <v>48.790100000000002</v>
          </cell>
          <cell r="AE117">
            <v>48.851660000000003</v>
          </cell>
          <cell r="AF117">
            <v>9.995896292576171E-4</v>
          </cell>
          <cell r="AG117">
            <v>1.6320000000000334E-2</v>
          </cell>
          <cell r="AH117">
            <v>16.326699999999999</v>
          </cell>
          <cell r="AI117">
            <v>16.343019999999999</v>
          </cell>
          <cell r="AJ117">
            <v>9.137178974605722E-4</v>
          </cell>
          <cell r="AK117">
            <v>1.4528571428571826E-2</v>
          </cell>
          <cell r="AL117">
            <v>15.900499999999999</v>
          </cell>
          <cell r="AM117">
            <v>15.915028571428572</v>
          </cell>
          <cell r="AN117">
            <v>1.4139271827500824E-3</v>
          </cell>
          <cell r="AO117">
            <v>1.0799999999999952E-2</v>
          </cell>
          <cell r="AP117">
            <v>7.6383000000000001</v>
          </cell>
          <cell r="AQ117">
            <v>7.6490999999999998</v>
          </cell>
          <cell r="AR117">
            <v>2.2829620710418676E-4</v>
          </cell>
          <cell r="AS117">
            <v>9.4800000000013537E-3</v>
          </cell>
          <cell r="AT117">
            <v>41.524999999999999</v>
          </cell>
          <cell r="AU117">
            <v>41.534480000000002</v>
          </cell>
          <cell r="AV117">
            <v>1.2966467979320909E-3</v>
          </cell>
          <cell r="AW117">
            <v>4.5899999999998088E-2</v>
          </cell>
          <cell r="AX117">
            <v>35.399000000000001</v>
          </cell>
          <cell r="AY117">
            <v>35.444899999999997</v>
          </cell>
          <cell r="AZ117">
            <v>9.216109386839497E-4</v>
          </cell>
          <cell r="BA117">
            <v>7.0714285714280779E-3</v>
          </cell>
          <cell r="BB117">
            <v>7.6729000000000003</v>
          </cell>
          <cell r="BC117">
            <v>7.6799714285714282</v>
          </cell>
        </row>
        <row r="118">
          <cell r="B118">
            <v>70</v>
          </cell>
          <cell r="C118">
            <v>10</v>
          </cell>
          <cell r="D118">
            <v>1.1321610436557568E-3</v>
          </cell>
          <cell r="E118">
            <v>6.7900000000001626E-2</v>
          </cell>
          <cell r="F118">
            <v>59.973799999999997</v>
          </cell>
          <cell r="G118">
            <v>60.041699999999999</v>
          </cell>
          <cell r="H118">
            <v>1.5491140831560488E-3</v>
          </cell>
          <cell r="I118">
            <v>0.11240000000000332</v>
          </cell>
          <cell r="J118">
            <v>72.557599999999994</v>
          </cell>
          <cell r="K118">
            <v>72.67</v>
          </cell>
          <cell r="L118">
            <v>2.0768431983385683E-3</v>
          </cell>
          <cell r="M118">
            <v>1.1333333333333566E-3</v>
          </cell>
          <cell r="N118">
            <v>0.54569999999999996</v>
          </cell>
          <cell r="O118">
            <v>0.54683333333333328</v>
          </cell>
          <cell r="P118">
            <v>9.0306185694804728E-4</v>
          </cell>
          <cell r="Q118">
            <v>9.7133333333331962E-2</v>
          </cell>
          <cell r="R118">
            <v>107.56</v>
          </cell>
          <cell r="S118">
            <v>107.65713333333333</v>
          </cell>
          <cell r="T118">
            <v>1.9149332117322116E-3</v>
          </cell>
          <cell r="U118">
            <v>8.9866666666665651E-2</v>
          </cell>
          <cell r="V118">
            <v>46.929400000000001</v>
          </cell>
          <cell r="W118">
            <v>47.019266666666667</v>
          </cell>
          <cell r="X118">
            <v>6.1179018600620281E-4</v>
          </cell>
          <cell r="Y118">
            <v>2.7833333333333599E-2</v>
          </cell>
          <cell r="Z118">
            <v>45.494900000000001</v>
          </cell>
          <cell r="AA118">
            <v>45.522733333333335</v>
          </cell>
          <cell r="AB118">
            <v>1.4019237509248655E-3</v>
          </cell>
          <cell r="AC118">
            <v>6.8399999999999281E-2</v>
          </cell>
          <cell r="AD118">
            <v>48.790100000000002</v>
          </cell>
          <cell r="AE118">
            <v>48.858499999999999</v>
          </cell>
          <cell r="AF118">
            <v>1.1106551436195745E-3</v>
          </cell>
          <cell r="AG118">
            <v>1.8133333333333706E-2</v>
          </cell>
          <cell r="AH118">
            <v>16.326699999999999</v>
          </cell>
          <cell r="AI118">
            <v>16.344833333333334</v>
          </cell>
          <cell r="AJ118">
            <v>1.0152421082895247E-3</v>
          </cell>
          <cell r="AK118">
            <v>1.6142857142857587E-2</v>
          </cell>
          <cell r="AL118">
            <v>15.900499999999999</v>
          </cell>
          <cell r="AM118">
            <v>15.916642857142858</v>
          </cell>
          <cell r="AN118">
            <v>1.5710302030556469E-3</v>
          </cell>
          <cell r="AO118">
            <v>1.1999999999999946E-2</v>
          </cell>
          <cell r="AP118">
            <v>7.6383000000000001</v>
          </cell>
          <cell r="AQ118">
            <v>7.6502999999999997</v>
          </cell>
          <cell r="AR118">
            <v>2.536624523379853E-4</v>
          </cell>
          <cell r="AS118">
            <v>1.0533333333334838E-2</v>
          </cell>
          <cell r="AT118">
            <v>41.524999999999999</v>
          </cell>
          <cell r="AU118">
            <v>41.535533333333333</v>
          </cell>
          <cell r="AV118">
            <v>1.4407186643689898E-3</v>
          </cell>
          <cell r="AW118">
            <v>5.0999999999997873E-2</v>
          </cell>
          <cell r="AX118">
            <v>35.399000000000001</v>
          </cell>
          <cell r="AY118">
            <v>35.449999999999996</v>
          </cell>
          <cell r="AZ118">
            <v>1.0240121540932773E-3</v>
          </cell>
          <cell r="BA118">
            <v>7.8571428571423095E-3</v>
          </cell>
          <cell r="BB118">
            <v>7.6729000000000003</v>
          </cell>
          <cell r="BC118">
            <v>7.6807571428571428</v>
          </cell>
        </row>
        <row r="119">
          <cell r="B119">
            <v>71</v>
          </cell>
          <cell r="C119">
            <v>11</v>
          </cell>
          <cell r="D119">
            <v>1.2453771480213326E-3</v>
          </cell>
          <cell r="E119">
            <v>7.4690000000001783E-2</v>
          </cell>
          <cell r="F119">
            <v>59.973799999999997</v>
          </cell>
          <cell r="G119">
            <v>60.048490000000001</v>
          </cell>
          <cell r="H119">
            <v>1.7040254914716536E-3</v>
          </cell>
          <cell r="I119">
            <v>0.12364000000000365</v>
          </cell>
          <cell r="J119">
            <v>72.557599999999994</v>
          </cell>
          <cell r="K119">
            <v>72.681240000000003</v>
          </cell>
          <cell r="L119">
            <v>2.2845275181724248E-3</v>
          </cell>
          <cell r="M119">
            <v>1.2466666666666921E-3</v>
          </cell>
          <cell r="N119">
            <v>0.54569999999999996</v>
          </cell>
          <cell r="O119">
            <v>0.54694666666666669</v>
          </cell>
          <cell r="P119">
            <v>9.9336804264285204E-4</v>
          </cell>
          <cell r="Q119">
            <v>0.10684666666666516</v>
          </cell>
          <cell r="R119">
            <v>107.56</v>
          </cell>
          <cell r="S119">
            <v>107.66684666666667</v>
          </cell>
          <cell r="T119">
            <v>2.1064265329054327E-3</v>
          </cell>
          <cell r="U119">
            <v>9.8853333333332211E-2</v>
          </cell>
          <cell r="V119">
            <v>46.929400000000001</v>
          </cell>
          <cell r="W119">
            <v>47.028253333333332</v>
          </cell>
          <cell r="X119">
            <v>6.7296920460682317E-4</v>
          </cell>
          <cell r="Y119">
            <v>3.0616666666666958E-2</v>
          </cell>
          <cell r="Z119">
            <v>45.494900000000001</v>
          </cell>
          <cell r="AA119">
            <v>45.525516666666668</v>
          </cell>
          <cell r="AB119">
            <v>1.542116126017352E-3</v>
          </cell>
          <cell r="AC119">
            <v>7.523999999999921E-2</v>
          </cell>
          <cell r="AD119">
            <v>48.790100000000002</v>
          </cell>
          <cell r="AE119">
            <v>48.865340000000003</v>
          </cell>
          <cell r="AF119">
            <v>1.221720657981532E-3</v>
          </cell>
          <cell r="AG119">
            <v>1.9946666666667074E-2</v>
          </cell>
          <cell r="AH119">
            <v>16.326699999999999</v>
          </cell>
          <cell r="AI119">
            <v>16.346646666666665</v>
          </cell>
          <cell r="AJ119">
            <v>1.116766319118477E-3</v>
          </cell>
          <cell r="AK119">
            <v>1.7757142857143342E-2</v>
          </cell>
          <cell r="AL119">
            <v>15.900499999999999</v>
          </cell>
          <cell r="AM119">
            <v>15.918257142857142</v>
          </cell>
          <cell r="AN119">
            <v>1.7281332233612117E-3</v>
          </cell>
          <cell r="AO119">
            <v>1.3199999999999943E-2</v>
          </cell>
          <cell r="AP119">
            <v>7.6383000000000001</v>
          </cell>
          <cell r="AQ119">
            <v>7.6515000000000004</v>
          </cell>
          <cell r="AR119">
            <v>2.7902869757178382E-4</v>
          </cell>
          <cell r="AS119">
            <v>1.1586666666668322E-2</v>
          </cell>
          <cell r="AT119">
            <v>41.524999999999999</v>
          </cell>
          <cell r="AU119">
            <v>41.536586666666665</v>
          </cell>
          <cell r="AV119">
            <v>1.584790530805889E-3</v>
          </cell>
          <cell r="AW119">
            <v>5.6099999999997659E-2</v>
          </cell>
          <cell r="AX119">
            <v>35.399000000000001</v>
          </cell>
          <cell r="AY119">
            <v>35.455100000000002</v>
          </cell>
          <cell r="AZ119">
            <v>1.1264133695026051E-3</v>
          </cell>
          <cell r="BA119">
            <v>8.6428571428565394E-3</v>
          </cell>
          <cell r="BB119">
            <v>7.6729000000000003</v>
          </cell>
          <cell r="BC119">
            <v>7.6815428571428566</v>
          </cell>
        </row>
        <row r="120">
          <cell r="B120">
            <v>72</v>
          </cell>
          <cell r="C120">
            <v>12</v>
          </cell>
          <cell r="D120">
            <v>1.3585932523869082E-3</v>
          </cell>
          <cell r="E120">
            <v>8.1480000000001954E-2</v>
          </cell>
          <cell r="F120">
            <v>59.973799999999997</v>
          </cell>
          <cell r="G120">
            <v>60.055279999999996</v>
          </cell>
          <cell r="H120">
            <v>1.8589368997872584E-3</v>
          </cell>
          <cell r="I120">
            <v>0.13488000000000397</v>
          </cell>
          <cell r="J120">
            <v>72.557599999999994</v>
          </cell>
          <cell r="K120">
            <v>72.692480000000003</v>
          </cell>
          <cell r="L120">
            <v>2.4922118380062818E-3</v>
          </cell>
          <cell r="M120">
            <v>1.3600000000000279E-3</v>
          </cell>
          <cell r="N120">
            <v>0.54569999999999996</v>
          </cell>
          <cell r="O120">
            <v>0.54705999999999999</v>
          </cell>
          <cell r="P120">
            <v>1.0836742283376567E-3</v>
          </cell>
          <cell r="Q120">
            <v>0.11655999999999836</v>
          </cell>
          <cell r="R120">
            <v>107.56</v>
          </cell>
          <cell r="S120">
            <v>107.67655999999999</v>
          </cell>
          <cell r="T120">
            <v>2.2979198540786544E-3</v>
          </cell>
          <cell r="U120">
            <v>0.10783999999999878</v>
          </cell>
          <cell r="V120">
            <v>46.929400000000001</v>
          </cell>
          <cell r="W120">
            <v>47.037239999999997</v>
          </cell>
          <cell r="X120">
            <v>7.3414822320744353E-4</v>
          </cell>
          <cell r="Y120">
            <v>3.3400000000000318E-2</v>
          </cell>
          <cell r="Z120">
            <v>45.494900000000001</v>
          </cell>
          <cell r="AA120">
            <v>45.528300000000002</v>
          </cell>
          <cell r="AB120">
            <v>1.6823085011098383E-3</v>
          </cell>
          <cell r="AC120">
            <v>8.2079999999999126E-2</v>
          </cell>
          <cell r="AD120">
            <v>48.790100000000002</v>
          </cell>
          <cell r="AE120">
            <v>48.87218</v>
          </cell>
          <cell r="AF120">
            <v>1.3327861723434894E-3</v>
          </cell>
          <cell r="AG120">
            <v>2.1760000000000446E-2</v>
          </cell>
          <cell r="AH120">
            <v>16.326699999999999</v>
          </cell>
          <cell r="AI120">
            <v>16.348459999999999</v>
          </cell>
          <cell r="AJ120">
            <v>1.2182905299474296E-3</v>
          </cell>
          <cell r="AK120">
            <v>1.9371428571429102E-2</v>
          </cell>
          <cell r="AL120">
            <v>15.900499999999999</v>
          </cell>
          <cell r="AM120">
            <v>15.919871428571428</v>
          </cell>
          <cell r="AN120">
            <v>1.8852362436667762E-3</v>
          </cell>
          <cell r="AO120">
            <v>1.4399999999999937E-2</v>
          </cell>
          <cell r="AP120">
            <v>7.6383000000000001</v>
          </cell>
          <cell r="AQ120">
            <v>7.6527000000000003</v>
          </cell>
          <cell r="AR120">
            <v>3.0439494280558229E-4</v>
          </cell>
          <cell r="AS120">
            <v>1.2640000000001806E-2</v>
          </cell>
          <cell r="AT120">
            <v>41.524999999999999</v>
          </cell>
          <cell r="AU120">
            <v>41.537640000000003</v>
          </cell>
          <cell r="AV120">
            <v>1.728862397242788E-3</v>
          </cell>
          <cell r="AW120">
            <v>6.1199999999997444E-2</v>
          </cell>
          <cell r="AX120">
            <v>35.399000000000001</v>
          </cell>
          <cell r="AY120">
            <v>35.4602</v>
          </cell>
          <cell r="AZ120">
            <v>1.2288145849119329E-3</v>
          </cell>
          <cell r="BA120">
            <v>9.4285714285707711E-3</v>
          </cell>
          <cell r="BB120">
            <v>7.6729000000000003</v>
          </cell>
          <cell r="BC120">
            <v>7.6823285714285712</v>
          </cell>
        </row>
        <row r="121">
          <cell r="B121">
            <v>73</v>
          </cell>
          <cell r="C121">
            <v>13</v>
          </cell>
          <cell r="D121">
            <v>1.4718093567524838E-3</v>
          </cell>
          <cell r="E121">
            <v>8.8270000000002111E-2</v>
          </cell>
          <cell r="F121">
            <v>59.973799999999997</v>
          </cell>
          <cell r="G121">
            <v>60.062069999999999</v>
          </cell>
          <cell r="H121">
            <v>2.0138483081028635E-3</v>
          </cell>
          <cell r="I121">
            <v>0.1461200000000043</v>
          </cell>
          <cell r="J121">
            <v>72.557599999999994</v>
          </cell>
          <cell r="K121">
            <v>72.703720000000004</v>
          </cell>
          <cell r="L121">
            <v>2.6998961578401383E-3</v>
          </cell>
          <cell r="M121">
            <v>1.4733333333333636E-3</v>
          </cell>
          <cell r="N121">
            <v>0.54569999999999996</v>
          </cell>
          <cell r="O121">
            <v>0.54717333333333329</v>
          </cell>
          <cell r="P121">
            <v>1.1739804140324616E-3</v>
          </cell>
          <cell r="Q121">
            <v>0.12627333333333154</v>
          </cell>
          <cell r="R121">
            <v>107.56</v>
          </cell>
          <cell r="S121">
            <v>107.68627333333333</v>
          </cell>
          <cell r="T121">
            <v>2.4894131752518753E-3</v>
          </cell>
          <cell r="U121">
            <v>0.11682666666666534</v>
          </cell>
          <cell r="V121">
            <v>46.929400000000001</v>
          </cell>
          <cell r="W121">
            <v>47.046226666666669</v>
          </cell>
          <cell r="X121">
            <v>7.9532724180806367E-4</v>
          </cell>
          <cell r="Y121">
            <v>3.6183333333333678E-2</v>
          </cell>
          <cell r="Z121">
            <v>45.494900000000001</v>
          </cell>
          <cell r="AA121">
            <v>45.531083333333335</v>
          </cell>
          <cell r="AB121">
            <v>1.8225008762023248E-3</v>
          </cell>
          <cell r="AC121">
            <v>8.8919999999999055E-2</v>
          </cell>
          <cell r="AD121">
            <v>48.790100000000002</v>
          </cell>
          <cell r="AE121">
            <v>48.879020000000004</v>
          </cell>
          <cell r="AF121">
            <v>1.4438516867054467E-3</v>
          </cell>
          <cell r="AG121">
            <v>2.3573333333333817E-2</v>
          </cell>
          <cell r="AH121">
            <v>16.326699999999999</v>
          </cell>
          <cell r="AI121">
            <v>16.350273333333334</v>
          </cell>
          <cell r="AJ121">
            <v>1.319814740776382E-3</v>
          </cell>
          <cell r="AK121">
            <v>2.0985714285714861E-2</v>
          </cell>
          <cell r="AL121">
            <v>15.900499999999999</v>
          </cell>
          <cell r="AM121">
            <v>15.921485714285714</v>
          </cell>
          <cell r="AN121">
            <v>2.0423392639723407E-3</v>
          </cell>
          <cell r="AO121">
            <v>1.5599999999999932E-2</v>
          </cell>
          <cell r="AP121">
            <v>7.6383000000000001</v>
          </cell>
          <cell r="AQ121">
            <v>7.6539000000000001</v>
          </cell>
          <cell r="AR121">
            <v>3.2976118803938081E-4</v>
          </cell>
          <cell r="AS121">
            <v>1.3693333333335288E-2</v>
          </cell>
          <cell r="AT121">
            <v>41.524999999999999</v>
          </cell>
          <cell r="AU121">
            <v>41.538693333333335</v>
          </cell>
          <cell r="AV121">
            <v>1.872934263679687E-3</v>
          </cell>
          <cell r="AW121">
            <v>6.6299999999997236E-2</v>
          </cell>
          <cell r="AX121">
            <v>35.399000000000001</v>
          </cell>
          <cell r="AY121">
            <v>35.465299999999999</v>
          </cell>
          <cell r="AZ121">
            <v>1.3312158003212606E-3</v>
          </cell>
          <cell r="BA121">
            <v>1.0214285714285001E-2</v>
          </cell>
          <cell r="BB121">
            <v>7.6729000000000003</v>
          </cell>
          <cell r="BC121">
            <v>7.6831142857142849</v>
          </cell>
        </row>
        <row r="122">
          <cell r="B122">
            <v>74</v>
          </cell>
          <cell r="C122">
            <v>14</v>
          </cell>
          <cell r="D122">
            <v>1.5850254611180596E-3</v>
          </cell>
          <cell r="E122">
            <v>9.5060000000002282E-2</v>
          </cell>
          <cell r="F122">
            <v>59.973799999999997</v>
          </cell>
          <cell r="G122">
            <v>60.068860000000001</v>
          </cell>
          <cell r="H122">
            <v>2.1687597164184681E-3</v>
          </cell>
          <cell r="I122">
            <v>0.15736000000000464</v>
          </cell>
          <cell r="J122">
            <v>72.557599999999994</v>
          </cell>
          <cell r="K122">
            <v>72.714960000000005</v>
          </cell>
          <cell r="L122">
            <v>2.9075804776739957E-3</v>
          </cell>
          <cell r="M122">
            <v>1.5866666666666991E-3</v>
          </cell>
          <cell r="N122">
            <v>0.54569999999999996</v>
          </cell>
          <cell r="O122">
            <v>0.5472866666666667</v>
          </cell>
          <cell r="P122">
            <v>1.2642865997272662E-3</v>
          </cell>
          <cell r="Q122">
            <v>0.13598666666666476</v>
          </cell>
          <cell r="R122">
            <v>107.56</v>
          </cell>
          <cell r="S122">
            <v>107.69598666666667</v>
          </cell>
          <cell r="T122">
            <v>2.6809064964250966E-3</v>
          </cell>
          <cell r="U122">
            <v>0.12581333333333192</v>
          </cell>
          <cell r="V122">
            <v>46.929400000000001</v>
          </cell>
          <cell r="W122">
            <v>47.055213333333334</v>
          </cell>
          <cell r="X122">
            <v>8.5650626040868403E-4</v>
          </cell>
          <cell r="Y122">
            <v>3.8966666666667038E-2</v>
          </cell>
          <cell r="Z122">
            <v>45.494900000000001</v>
          </cell>
          <cell r="AA122">
            <v>45.533866666666668</v>
          </cell>
          <cell r="AB122">
            <v>1.9626932512948115E-3</v>
          </cell>
          <cell r="AC122">
            <v>9.5759999999998985E-2</v>
          </cell>
          <cell r="AD122">
            <v>48.790100000000002</v>
          </cell>
          <cell r="AE122">
            <v>48.885860000000001</v>
          </cell>
          <cell r="AF122">
            <v>1.5549172010674043E-3</v>
          </cell>
          <cell r="AG122">
            <v>2.5386666666667185E-2</v>
          </cell>
          <cell r="AH122">
            <v>16.326699999999999</v>
          </cell>
          <cell r="AI122">
            <v>16.352086666666665</v>
          </cell>
          <cell r="AJ122">
            <v>1.4213389516053345E-3</v>
          </cell>
          <cell r="AK122">
            <v>2.260000000000062E-2</v>
          </cell>
          <cell r="AL122">
            <v>15.900499999999999</v>
          </cell>
          <cell r="AM122">
            <v>15.9231</v>
          </cell>
          <cell r="AN122">
            <v>2.1994422842779057E-3</v>
          </cell>
          <cell r="AO122">
            <v>1.6799999999999926E-2</v>
          </cell>
          <cell r="AP122">
            <v>7.6383000000000001</v>
          </cell>
          <cell r="AQ122">
            <v>7.6551</v>
          </cell>
          <cell r="AR122">
            <v>3.5512743327317938E-4</v>
          </cell>
          <cell r="AS122">
            <v>1.4746666666668773E-2</v>
          </cell>
          <cell r="AT122">
            <v>41.524999999999999</v>
          </cell>
          <cell r="AU122">
            <v>41.539746666666666</v>
          </cell>
          <cell r="AV122">
            <v>2.0170061301165859E-3</v>
          </cell>
          <cell r="AW122">
            <v>7.1399999999997021E-2</v>
          </cell>
          <cell r="AX122">
            <v>35.399000000000001</v>
          </cell>
          <cell r="AY122">
            <v>35.470399999999998</v>
          </cell>
          <cell r="AZ122">
            <v>1.4336170157305884E-3</v>
          </cell>
          <cell r="BA122">
            <v>1.0999999999999233E-2</v>
          </cell>
          <cell r="BB122">
            <v>7.6729000000000003</v>
          </cell>
          <cell r="BC122">
            <v>7.6838999999999995</v>
          </cell>
        </row>
        <row r="123">
          <cell r="B123">
            <v>75</v>
          </cell>
          <cell r="C123">
            <v>15</v>
          </cell>
          <cell r="D123">
            <v>1.6982415654836353E-3</v>
          </cell>
          <cell r="E123">
            <v>0.10185000000000244</v>
          </cell>
          <cell r="F123">
            <v>59.973799999999997</v>
          </cell>
          <cell r="G123">
            <v>60.075649999999996</v>
          </cell>
          <cell r="H123">
            <v>2.3236711247340736E-3</v>
          </cell>
          <cell r="I123">
            <v>0.16860000000000497</v>
          </cell>
          <cell r="J123">
            <v>72.557599999999994</v>
          </cell>
          <cell r="K123">
            <v>72.726200000000006</v>
          </cell>
          <cell r="L123">
            <v>3.1152647975078523E-3</v>
          </cell>
          <cell r="M123">
            <v>1.7000000000000348E-3</v>
          </cell>
          <cell r="N123">
            <v>0.54569999999999996</v>
          </cell>
          <cell r="O123">
            <v>0.5474</v>
          </cell>
          <cell r="P123">
            <v>1.3545927854220709E-3</v>
          </cell>
          <cell r="Q123">
            <v>0.14569999999999794</v>
          </cell>
          <cell r="R123">
            <v>107.56</v>
          </cell>
          <cell r="S123">
            <v>107.70570000000001</v>
          </cell>
          <cell r="T123">
            <v>2.8723998175983175E-3</v>
          </cell>
          <cell r="U123">
            <v>0.13479999999999848</v>
          </cell>
          <cell r="V123">
            <v>46.929400000000001</v>
          </cell>
          <cell r="W123">
            <v>47.0642</v>
          </cell>
          <cell r="X123">
            <v>9.1768527900930427E-4</v>
          </cell>
          <cell r="Y123">
            <v>4.1750000000000398E-2</v>
          </cell>
          <cell r="Z123">
            <v>45.494900000000001</v>
          </cell>
          <cell r="AA123">
            <v>45.536650000000002</v>
          </cell>
          <cell r="AB123">
            <v>2.102885626387298E-3</v>
          </cell>
          <cell r="AC123">
            <v>0.10259999999999891</v>
          </cell>
          <cell r="AD123">
            <v>48.790100000000002</v>
          </cell>
          <cell r="AE123">
            <v>48.892700000000005</v>
          </cell>
          <cell r="AF123">
            <v>1.6659827154293617E-3</v>
          </cell>
          <cell r="AG123">
            <v>2.7200000000000557E-2</v>
          </cell>
          <cell r="AH123">
            <v>16.326699999999999</v>
          </cell>
          <cell r="AI123">
            <v>16.353899999999999</v>
          </cell>
          <cell r="AJ123">
            <v>1.5228631624342871E-3</v>
          </cell>
          <cell r="AK123">
            <v>2.4214285714286379E-2</v>
          </cell>
          <cell r="AL123">
            <v>15.900499999999999</v>
          </cell>
          <cell r="AM123">
            <v>15.924714285714286</v>
          </cell>
          <cell r="AN123">
            <v>2.3565453045834707E-3</v>
          </cell>
          <cell r="AO123">
            <v>1.7999999999999922E-2</v>
          </cell>
          <cell r="AP123">
            <v>7.6383000000000001</v>
          </cell>
          <cell r="AQ123">
            <v>7.6562999999999999</v>
          </cell>
          <cell r="AR123">
            <v>3.804936785069779E-4</v>
          </cell>
          <cell r="AS123">
            <v>1.5800000000002257E-2</v>
          </cell>
          <cell r="AT123">
            <v>41.524999999999999</v>
          </cell>
          <cell r="AU123">
            <v>41.540800000000004</v>
          </cell>
          <cell r="AV123">
            <v>2.1610779965534851E-3</v>
          </cell>
          <cell r="AW123">
            <v>7.6499999999996807E-2</v>
          </cell>
          <cell r="AX123">
            <v>35.399000000000001</v>
          </cell>
          <cell r="AY123">
            <v>35.475499999999997</v>
          </cell>
          <cell r="AZ123">
            <v>1.5360182311399161E-3</v>
          </cell>
          <cell r="BA123">
            <v>1.1785714285713464E-2</v>
          </cell>
          <cell r="BB123">
            <v>7.6729000000000003</v>
          </cell>
          <cell r="BC123">
            <v>7.6846857142857141</v>
          </cell>
        </row>
        <row r="124">
          <cell r="B124">
            <v>76</v>
          </cell>
          <cell r="C124">
            <v>16</v>
          </cell>
          <cell r="D124">
            <v>1.8114576698492109E-3</v>
          </cell>
          <cell r="E124">
            <v>0.1086400000000026</v>
          </cell>
          <cell r="F124">
            <v>59.973799999999997</v>
          </cell>
          <cell r="G124">
            <v>60.082439999999998</v>
          </cell>
          <cell r="H124">
            <v>2.4785825330496782E-3</v>
          </cell>
          <cell r="I124">
            <v>0.1798400000000053</v>
          </cell>
          <cell r="J124">
            <v>72.557599999999994</v>
          </cell>
          <cell r="K124">
            <v>72.737439999999992</v>
          </cell>
          <cell r="L124">
            <v>3.3229491173417092E-3</v>
          </cell>
          <cell r="M124">
            <v>1.8133333333333705E-3</v>
          </cell>
          <cell r="N124">
            <v>0.54569999999999996</v>
          </cell>
          <cell r="O124">
            <v>0.5475133333333333</v>
          </cell>
          <cell r="P124">
            <v>1.4448989711168755E-3</v>
          </cell>
          <cell r="Q124">
            <v>0.15541333333333113</v>
          </cell>
          <cell r="R124">
            <v>107.56</v>
          </cell>
          <cell r="S124">
            <v>107.71541333333333</v>
          </cell>
          <cell r="T124">
            <v>3.0638931387715388E-3</v>
          </cell>
          <cell r="U124">
            <v>0.14378666666666504</v>
          </cell>
          <cell r="V124">
            <v>46.929400000000001</v>
          </cell>
          <cell r="W124">
            <v>47.073186666666665</v>
          </cell>
          <cell r="X124">
            <v>9.7886429760992463E-4</v>
          </cell>
          <cell r="Y124">
            <v>4.4533333333333758E-2</v>
          </cell>
          <cell r="Z124">
            <v>45.494900000000001</v>
          </cell>
          <cell r="AA124">
            <v>45.539433333333335</v>
          </cell>
          <cell r="AB124">
            <v>2.2430780014797845E-3</v>
          </cell>
          <cell r="AC124">
            <v>0.10943999999999884</v>
          </cell>
          <cell r="AD124">
            <v>48.790100000000002</v>
          </cell>
          <cell r="AE124">
            <v>48.899540000000002</v>
          </cell>
          <cell r="AF124">
            <v>1.777048229791319E-3</v>
          </cell>
          <cell r="AG124">
            <v>2.9013333333333929E-2</v>
          </cell>
          <cell r="AH124">
            <v>16.326699999999999</v>
          </cell>
          <cell r="AI124">
            <v>16.355713333333334</v>
          </cell>
          <cell r="AJ124">
            <v>1.6243873732632395E-3</v>
          </cell>
          <cell r="AK124">
            <v>2.5828571428572138E-2</v>
          </cell>
          <cell r="AL124">
            <v>15.900499999999999</v>
          </cell>
          <cell r="AM124">
            <v>15.926328571428572</v>
          </cell>
          <cell r="AN124">
            <v>2.5136483248890352E-3</v>
          </cell>
          <cell r="AO124">
            <v>1.9199999999999915E-2</v>
          </cell>
          <cell r="AP124">
            <v>7.6383000000000001</v>
          </cell>
          <cell r="AQ124">
            <v>7.6574999999999998</v>
          </cell>
          <cell r="AR124">
            <v>4.0585992374077642E-4</v>
          </cell>
          <cell r="AS124">
            <v>1.6853333333335739E-2</v>
          </cell>
          <cell r="AT124">
            <v>41.524999999999999</v>
          </cell>
          <cell r="AU124">
            <v>41.541853333333336</v>
          </cell>
          <cell r="AV124">
            <v>2.3051498629903838E-3</v>
          </cell>
          <cell r="AW124">
            <v>8.1599999999996592E-2</v>
          </cell>
          <cell r="AX124">
            <v>35.399000000000001</v>
          </cell>
          <cell r="AY124">
            <v>35.480599999999995</v>
          </cell>
          <cell r="AZ124">
            <v>1.6384194465492439E-3</v>
          </cell>
          <cell r="BA124">
            <v>1.2571428571427694E-2</v>
          </cell>
          <cell r="BB124">
            <v>7.6729000000000003</v>
          </cell>
          <cell r="BC124">
            <v>7.6854714285714278</v>
          </cell>
        </row>
        <row r="125">
          <cell r="B125">
            <v>77</v>
          </cell>
          <cell r="C125">
            <v>17</v>
          </cell>
          <cell r="D125">
            <v>1.9246737742147867E-3</v>
          </cell>
          <cell r="E125">
            <v>0.11543000000000277</v>
          </cell>
          <cell r="F125">
            <v>59.973799999999997</v>
          </cell>
          <cell r="G125">
            <v>60.089230000000001</v>
          </cell>
          <cell r="H125">
            <v>2.6334939413652828E-3</v>
          </cell>
          <cell r="I125">
            <v>0.19108000000000563</v>
          </cell>
          <cell r="J125">
            <v>72.557599999999994</v>
          </cell>
          <cell r="K125">
            <v>72.748679999999993</v>
          </cell>
          <cell r="L125">
            <v>3.5306334371755657E-3</v>
          </cell>
          <cell r="M125">
            <v>1.9266666666667061E-3</v>
          </cell>
          <cell r="N125">
            <v>0.54569999999999996</v>
          </cell>
          <cell r="O125">
            <v>0.54762666666666671</v>
          </cell>
          <cell r="P125">
            <v>1.5352051568116802E-3</v>
          </cell>
          <cell r="Q125">
            <v>0.16512666666666434</v>
          </cell>
          <cell r="R125">
            <v>107.56</v>
          </cell>
          <cell r="S125">
            <v>107.72512666666667</v>
          </cell>
          <cell r="T125">
            <v>3.2553864599447601E-3</v>
          </cell>
          <cell r="U125">
            <v>0.1527733333333316</v>
          </cell>
          <cell r="V125">
            <v>46.929400000000001</v>
          </cell>
          <cell r="W125">
            <v>47.08217333333333</v>
          </cell>
          <cell r="X125">
            <v>1.040043316210545E-3</v>
          </cell>
          <cell r="Y125">
            <v>4.7316666666667118E-2</v>
          </cell>
          <cell r="Z125">
            <v>45.494900000000001</v>
          </cell>
          <cell r="AA125">
            <v>45.542216666666668</v>
          </cell>
          <cell r="AB125">
            <v>2.383270376572271E-3</v>
          </cell>
          <cell r="AC125">
            <v>0.11627999999999877</v>
          </cell>
          <cell r="AD125">
            <v>48.790100000000002</v>
          </cell>
          <cell r="AE125">
            <v>48.906379999999999</v>
          </cell>
          <cell r="AF125">
            <v>1.8881137441532766E-3</v>
          </cell>
          <cell r="AG125">
            <v>3.0826666666667297E-2</v>
          </cell>
          <cell r="AH125">
            <v>16.326699999999999</v>
          </cell>
          <cell r="AI125">
            <v>16.357526666666665</v>
          </cell>
          <cell r="AJ125">
            <v>1.7259115840921918E-3</v>
          </cell>
          <cell r="AK125">
            <v>2.7442857142857897E-2</v>
          </cell>
          <cell r="AL125">
            <v>15.900499999999999</v>
          </cell>
          <cell r="AM125">
            <v>15.927942857142858</v>
          </cell>
          <cell r="AN125">
            <v>2.6707513451945998E-3</v>
          </cell>
          <cell r="AO125">
            <v>2.0399999999999911E-2</v>
          </cell>
          <cell r="AP125">
            <v>7.6383000000000001</v>
          </cell>
          <cell r="AQ125">
            <v>7.6586999999999996</v>
          </cell>
          <cell r="AR125">
            <v>4.3122616897457494E-4</v>
          </cell>
          <cell r="AS125">
            <v>1.7906666666669225E-2</v>
          </cell>
          <cell r="AT125">
            <v>41.524999999999999</v>
          </cell>
          <cell r="AU125">
            <v>41.542906666666667</v>
          </cell>
          <cell r="AV125">
            <v>2.449221729427283E-3</v>
          </cell>
          <cell r="AW125">
            <v>8.6699999999996377E-2</v>
          </cell>
          <cell r="AX125">
            <v>35.399000000000001</v>
          </cell>
          <cell r="AY125">
            <v>35.485699999999994</v>
          </cell>
          <cell r="AZ125">
            <v>1.7408206619585716E-3</v>
          </cell>
          <cell r="BA125">
            <v>1.3357142857141926E-2</v>
          </cell>
          <cell r="BB125">
            <v>7.6729000000000003</v>
          </cell>
          <cell r="BC125">
            <v>7.6862571428571425</v>
          </cell>
        </row>
        <row r="126">
          <cell r="B126">
            <v>78</v>
          </cell>
          <cell r="C126">
            <v>18</v>
          </cell>
          <cell r="D126">
            <v>2.0378898785803623E-3</v>
          </cell>
          <cell r="E126">
            <v>0.12222000000000292</v>
          </cell>
          <cell r="F126">
            <v>59.973799999999997</v>
          </cell>
          <cell r="G126">
            <v>60.096020000000003</v>
          </cell>
          <cell r="H126">
            <v>2.7884053496808879E-3</v>
          </cell>
          <cell r="I126">
            <v>0.20232000000000597</v>
          </cell>
          <cell r="J126">
            <v>72.557599999999994</v>
          </cell>
          <cell r="K126">
            <v>72.759919999999994</v>
          </cell>
          <cell r="L126">
            <v>3.7383177570094227E-3</v>
          </cell>
          <cell r="M126">
            <v>2.0400000000000418E-3</v>
          </cell>
          <cell r="N126">
            <v>0.54569999999999996</v>
          </cell>
          <cell r="O126">
            <v>0.54774</v>
          </cell>
          <cell r="P126">
            <v>1.625511342506485E-3</v>
          </cell>
          <cell r="Q126">
            <v>0.17483999999999753</v>
          </cell>
          <cell r="R126">
            <v>107.56</v>
          </cell>
          <cell r="S126">
            <v>107.73484000000001</v>
          </cell>
          <cell r="T126">
            <v>3.446879781117981E-3</v>
          </cell>
          <cell r="U126">
            <v>0.16175999999999818</v>
          </cell>
          <cell r="V126">
            <v>46.929400000000001</v>
          </cell>
          <cell r="W126">
            <v>47.091160000000002</v>
          </cell>
          <cell r="X126">
            <v>1.1012223348111651E-3</v>
          </cell>
          <cell r="Y126">
            <v>5.0100000000000477E-2</v>
          </cell>
          <cell r="Z126">
            <v>45.494900000000001</v>
          </cell>
          <cell r="AA126">
            <v>45.545000000000002</v>
          </cell>
          <cell r="AB126">
            <v>2.5234627516647575E-3</v>
          </cell>
          <cell r="AC126">
            <v>0.1231199999999987</v>
          </cell>
          <cell r="AD126">
            <v>48.790100000000002</v>
          </cell>
          <cell r="AE126">
            <v>48.913220000000003</v>
          </cell>
          <cell r="AF126">
            <v>1.9991792585152342E-3</v>
          </cell>
          <cell r="AG126">
            <v>3.2640000000000668E-2</v>
          </cell>
          <cell r="AH126">
            <v>16.326699999999999</v>
          </cell>
          <cell r="AI126">
            <v>16.35934</v>
          </cell>
          <cell r="AJ126">
            <v>1.8274357949211444E-3</v>
          </cell>
          <cell r="AK126">
            <v>2.9057142857143652E-2</v>
          </cell>
          <cell r="AL126">
            <v>15.900499999999999</v>
          </cell>
          <cell r="AM126">
            <v>15.929557142857142</v>
          </cell>
          <cell r="AN126">
            <v>2.8278543655001647E-3</v>
          </cell>
          <cell r="AO126">
            <v>2.1599999999999904E-2</v>
          </cell>
          <cell r="AP126">
            <v>7.6383000000000001</v>
          </cell>
          <cell r="AQ126">
            <v>7.6599000000000004</v>
          </cell>
          <cell r="AR126">
            <v>4.5659241420837351E-4</v>
          </cell>
          <cell r="AS126">
            <v>1.8960000000002707E-2</v>
          </cell>
          <cell r="AT126">
            <v>41.524999999999999</v>
          </cell>
          <cell r="AU126">
            <v>41.543959999999998</v>
          </cell>
          <cell r="AV126">
            <v>2.5932935958641818E-3</v>
          </cell>
          <cell r="AW126">
            <v>9.1799999999996176E-2</v>
          </cell>
          <cell r="AX126">
            <v>35.399000000000001</v>
          </cell>
          <cell r="AY126">
            <v>35.4908</v>
          </cell>
          <cell r="AZ126">
            <v>1.8432218773678994E-3</v>
          </cell>
          <cell r="BA126">
            <v>1.4142857142856156E-2</v>
          </cell>
          <cell r="BB126">
            <v>7.6729000000000003</v>
          </cell>
          <cell r="BC126">
            <v>7.6870428571428562</v>
          </cell>
        </row>
        <row r="127">
          <cell r="B127">
            <v>79</v>
          </cell>
          <cell r="C127">
            <v>19</v>
          </cell>
          <cell r="D127">
            <v>2.1511059829459381E-3</v>
          </cell>
          <cell r="E127">
            <v>0.12901000000000309</v>
          </cell>
          <cell r="F127">
            <v>59.973799999999997</v>
          </cell>
          <cell r="G127">
            <v>60.102809999999998</v>
          </cell>
          <cell r="H127">
            <v>2.9433167579964929E-3</v>
          </cell>
          <cell r="I127">
            <v>0.2135600000000063</v>
          </cell>
          <cell r="J127">
            <v>72.557599999999994</v>
          </cell>
          <cell r="K127">
            <v>72.771159999999995</v>
          </cell>
          <cell r="L127">
            <v>3.9460020768432797E-3</v>
          </cell>
          <cell r="M127">
            <v>2.1533333333333773E-3</v>
          </cell>
          <cell r="N127">
            <v>0.54569999999999996</v>
          </cell>
          <cell r="O127">
            <v>0.5478533333333333</v>
          </cell>
          <cell r="P127">
            <v>1.7158175282012897E-3</v>
          </cell>
          <cell r="Q127">
            <v>0.18455333333333074</v>
          </cell>
          <cell r="R127">
            <v>107.56</v>
          </cell>
          <cell r="S127">
            <v>107.74455333333333</v>
          </cell>
          <cell r="T127">
            <v>3.6383731022912023E-3</v>
          </cell>
          <cell r="U127">
            <v>0.17074666666666474</v>
          </cell>
          <cell r="V127">
            <v>46.929400000000001</v>
          </cell>
          <cell r="W127">
            <v>47.100146666666667</v>
          </cell>
          <cell r="X127">
            <v>1.1624013534117855E-3</v>
          </cell>
          <cell r="Y127">
            <v>5.2883333333333837E-2</v>
          </cell>
          <cell r="Z127">
            <v>45.494900000000001</v>
          </cell>
          <cell r="AA127">
            <v>45.547783333333335</v>
          </cell>
          <cell r="AB127">
            <v>2.663655126757244E-3</v>
          </cell>
          <cell r="AC127">
            <v>0.12995999999999863</v>
          </cell>
          <cell r="AD127">
            <v>48.790100000000002</v>
          </cell>
          <cell r="AE127">
            <v>48.920059999999999</v>
          </cell>
          <cell r="AF127">
            <v>2.1102447728771913E-3</v>
          </cell>
          <cell r="AG127">
            <v>3.4453333333334037E-2</v>
          </cell>
          <cell r="AH127">
            <v>16.326699999999999</v>
          </cell>
          <cell r="AI127">
            <v>16.361153333333334</v>
          </cell>
          <cell r="AJ127">
            <v>1.928960005750097E-3</v>
          </cell>
          <cell r="AK127">
            <v>3.0671428571429411E-2</v>
          </cell>
          <cell r="AL127">
            <v>15.900499999999999</v>
          </cell>
          <cell r="AM127">
            <v>15.931171428571428</v>
          </cell>
          <cell r="AN127">
            <v>2.9849573858057288E-3</v>
          </cell>
          <cell r="AO127">
            <v>2.27999999999999E-2</v>
          </cell>
          <cell r="AP127">
            <v>7.6383000000000001</v>
          </cell>
          <cell r="AQ127">
            <v>7.6611000000000002</v>
          </cell>
          <cell r="AR127">
            <v>4.8195865944217203E-4</v>
          </cell>
          <cell r="AS127">
            <v>2.0013333333336193E-2</v>
          </cell>
          <cell r="AT127">
            <v>41.524999999999999</v>
          </cell>
          <cell r="AU127">
            <v>41.545013333333337</v>
          </cell>
          <cell r="AV127">
            <v>2.7373654623010809E-3</v>
          </cell>
          <cell r="AW127">
            <v>9.6899999999995962E-2</v>
          </cell>
          <cell r="AX127">
            <v>35.399000000000001</v>
          </cell>
          <cell r="AY127">
            <v>35.495899999999999</v>
          </cell>
          <cell r="AZ127">
            <v>1.9456230927772271E-3</v>
          </cell>
          <cell r="BA127">
            <v>1.4928571428570387E-2</v>
          </cell>
          <cell r="BB127">
            <v>7.6729000000000003</v>
          </cell>
          <cell r="BC127">
            <v>7.6878285714285708</v>
          </cell>
        </row>
        <row r="128">
          <cell r="B128">
            <v>80</v>
          </cell>
          <cell r="C128">
            <v>20</v>
          </cell>
          <cell r="D128">
            <v>2.2643220873115135E-3</v>
          </cell>
          <cell r="E128">
            <v>0.13580000000000325</v>
          </cell>
          <cell r="F128">
            <v>59.973799999999997</v>
          </cell>
          <cell r="G128">
            <v>60.1096</v>
          </cell>
          <cell r="H128">
            <v>3.0982281663120975E-3</v>
          </cell>
          <cell r="I128">
            <v>0.22480000000000663</v>
          </cell>
          <cell r="J128">
            <v>72.557599999999994</v>
          </cell>
          <cell r="K128">
            <v>72.782399999999996</v>
          </cell>
          <cell r="L128">
            <v>4.1536863966771366E-3</v>
          </cell>
          <cell r="M128">
            <v>2.2666666666667132E-3</v>
          </cell>
          <cell r="N128">
            <v>0.54569999999999996</v>
          </cell>
          <cell r="O128">
            <v>0.54796666666666671</v>
          </cell>
          <cell r="P128">
            <v>1.8061237138960946E-3</v>
          </cell>
          <cell r="Q128">
            <v>0.19426666666666392</v>
          </cell>
          <cell r="R128">
            <v>107.56</v>
          </cell>
          <cell r="S128">
            <v>107.75426666666667</v>
          </cell>
          <cell r="T128">
            <v>3.8298664234644232E-3</v>
          </cell>
          <cell r="U128">
            <v>0.1797333333333313</v>
          </cell>
          <cell r="V128">
            <v>46.929400000000001</v>
          </cell>
          <cell r="W128">
            <v>47.109133333333332</v>
          </cell>
          <cell r="X128">
            <v>1.2235803720124056E-3</v>
          </cell>
          <cell r="Y128">
            <v>5.5666666666667197E-2</v>
          </cell>
          <cell r="Z128">
            <v>45.494900000000001</v>
          </cell>
          <cell r="AA128">
            <v>45.550566666666668</v>
          </cell>
          <cell r="AB128">
            <v>2.803847501849731E-3</v>
          </cell>
          <cell r="AC128">
            <v>0.13679999999999856</v>
          </cell>
          <cell r="AD128">
            <v>48.790100000000002</v>
          </cell>
          <cell r="AE128">
            <v>48.926900000000003</v>
          </cell>
          <cell r="AF128">
            <v>2.2213102872391489E-3</v>
          </cell>
          <cell r="AG128">
            <v>3.6266666666667412E-2</v>
          </cell>
          <cell r="AH128">
            <v>16.326699999999999</v>
          </cell>
          <cell r="AI128">
            <v>16.362966666666665</v>
          </cell>
          <cell r="AJ128">
            <v>2.0304842165790493E-3</v>
          </cell>
          <cell r="AK128">
            <v>3.2285714285715174E-2</v>
          </cell>
          <cell r="AL128">
            <v>15.900499999999999</v>
          </cell>
          <cell r="AM128">
            <v>15.932785714285714</v>
          </cell>
          <cell r="AN128">
            <v>3.1420604061112938E-3</v>
          </cell>
          <cell r="AO128">
            <v>2.3999999999999893E-2</v>
          </cell>
          <cell r="AP128">
            <v>7.6383000000000001</v>
          </cell>
          <cell r="AQ128">
            <v>7.6623000000000001</v>
          </cell>
          <cell r="AR128">
            <v>5.0732490467597061E-4</v>
          </cell>
          <cell r="AS128">
            <v>2.1066666666669676E-2</v>
          </cell>
          <cell r="AT128">
            <v>41.524999999999999</v>
          </cell>
          <cell r="AU128">
            <v>41.546066666666668</v>
          </cell>
          <cell r="AV128">
            <v>2.8814373287379797E-3</v>
          </cell>
          <cell r="AW128">
            <v>0.10199999999999575</v>
          </cell>
          <cell r="AX128">
            <v>35.399000000000001</v>
          </cell>
          <cell r="AY128">
            <v>35.500999999999998</v>
          </cell>
          <cell r="AZ128">
            <v>2.0480243081865547E-3</v>
          </cell>
          <cell r="BA128">
            <v>1.5714285714284619E-2</v>
          </cell>
          <cell r="BB128">
            <v>7.6729000000000003</v>
          </cell>
          <cell r="BC128">
            <v>7.6886142857142845</v>
          </cell>
        </row>
        <row r="129">
          <cell r="B129">
            <v>81</v>
          </cell>
          <cell r="C129">
            <v>21</v>
          </cell>
          <cell r="D129">
            <v>2.3775381916770894E-3</v>
          </cell>
          <cell r="E129">
            <v>0.14259000000000341</v>
          </cell>
          <cell r="F129">
            <v>59.973799999999997</v>
          </cell>
          <cell r="G129">
            <v>60.116390000000003</v>
          </cell>
          <cell r="H129">
            <v>3.2531395746277021E-3</v>
          </cell>
          <cell r="I129">
            <v>0.23604000000000697</v>
          </cell>
          <cell r="J129">
            <v>72.557599999999994</v>
          </cell>
          <cell r="K129">
            <v>72.793639999999996</v>
          </cell>
          <cell r="L129">
            <v>4.3613707165109927E-3</v>
          </cell>
          <cell r="M129">
            <v>2.3800000000000487E-3</v>
          </cell>
          <cell r="N129">
            <v>0.54569999999999996</v>
          </cell>
          <cell r="O129">
            <v>0.54808000000000001</v>
          </cell>
          <cell r="P129">
            <v>1.8964298995908992E-3</v>
          </cell>
          <cell r="Q129">
            <v>0.20397999999999711</v>
          </cell>
          <cell r="R129">
            <v>107.56</v>
          </cell>
          <cell r="S129">
            <v>107.76398</v>
          </cell>
          <cell r="T129">
            <v>4.0213597446376445E-3</v>
          </cell>
          <cell r="U129">
            <v>0.18871999999999786</v>
          </cell>
          <cell r="V129">
            <v>46.929400000000001</v>
          </cell>
          <cell r="W129">
            <v>47.118119999999998</v>
          </cell>
          <cell r="X129">
            <v>1.284759390613026E-3</v>
          </cell>
          <cell r="Y129">
            <v>5.8450000000000557E-2</v>
          </cell>
          <cell r="Z129">
            <v>45.494900000000001</v>
          </cell>
          <cell r="AA129">
            <v>45.553350000000002</v>
          </cell>
          <cell r="AB129">
            <v>2.9440398769422171E-3</v>
          </cell>
          <cell r="AC129">
            <v>0.14363999999999849</v>
          </cell>
          <cell r="AD129">
            <v>48.790100000000002</v>
          </cell>
          <cell r="AE129">
            <v>48.93374</v>
          </cell>
          <cell r="AF129">
            <v>2.3323758016011065E-3</v>
          </cell>
          <cell r="AG129">
            <v>3.808000000000078E-2</v>
          </cell>
          <cell r="AH129">
            <v>16.326699999999999</v>
          </cell>
          <cell r="AI129">
            <v>16.36478</v>
          </cell>
          <cell r="AJ129">
            <v>2.1320084274080017E-3</v>
          </cell>
          <cell r="AK129">
            <v>3.3900000000000929E-2</v>
          </cell>
          <cell r="AL129">
            <v>15.900499999999999</v>
          </cell>
          <cell r="AM129">
            <v>15.9344</v>
          </cell>
          <cell r="AN129">
            <v>3.2991634264168583E-3</v>
          </cell>
          <cell r="AO129">
            <v>2.5199999999999889E-2</v>
          </cell>
          <cell r="AP129">
            <v>7.6383000000000001</v>
          </cell>
          <cell r="AQ129">
            <v>7.6635</v>
          </cell>
          <cell r="AR129">
            <v>5.3269114990976902E-4</v>
          </cell>
          <cell r="AS129">
            <v>2.2120000000003158E-2</v>
          </cell>
          <cell r="AT129">
            <v>41.524999999999999</v>
          </cell>
          <cell r="AU129">
            <v>41.54712</v>
          </cell>
          <cell r="AV129">
            <v>3.0255091951748789E-3</v>
          </cell>
          <cell r="AW129">
            <v>0.10709999999999553</v>
          </cell>
          <cell r="AX129">
            <v>35.399000000000001</v>
          </cell>
          <cell r="AY129">
            <v>35.506099999999996</v>
          </cell>
          <cell r="AZ129">
            <v>2.1504255235958824E-3</v>
          </cell>
          <cell r="BA129">
            <v>1.6499999999998849E-2</v>
          </cell>
          <cell r="BB129">
            <v>7.6729000000000003</v>
          </cell>
          <cell r="BC129">
            <v>7.6893999999999991</v>
          </cell>
        </row>
        <row r="130">
          <cell r="B130">
            <v>82</v>
          </cell>
          <cell r="C130">
            <v>22</v>
          </cell>
          <cell r="D130">
            <v>2.4907542960426652E-3</v>
          </cell>
          <cell r="E130">
            <v>0.14938000000000357</v>
          </cell>
          <cell r="F130">
            <v>59.973799999999997</v>
          </cell>
          <cell r="G130">
            <v>60.123179999999998</v>
          </cell>
          <cell r="H130">
            <v>3.4080509829433072E-3</v>
          </cell>
          <cell r="I130">
            <v>0.2472800000000073</v>
          </cell>
          <cell r="J130">
            <v>72.557599999999994</v>
          </cell>
          <cell r="K130">
            <v>72.804879999999997</v>
          </cell>
          <cell r="L130">
            <v>4.5690550363448497E-3</v>
          </cell>
          <cell r="M130">
            <v>2.4933333333333843E-3</v>
          </cell>
          <cell r="N130">
            <v>0.54569999999999996</v>
          </cell>
          <cell r="O130">
            <v>0.54819333333333331</v>
          </cell>
          <cell r="P130">
            <v>1.9867360852857041E-3</v>
          </cell>
          <cell r="Q130">
            <v>0.21369333333333032</v>
          </cell>
          <cell r="R130">
            <v>107.56</v>
          </cell>
          <cell r="S130">
            <v>107.77369333333333</v>
          </cell>
          <cell r="T130">
            <v>4.2128530658108653E-3</v>
          </cell>
          <cell r="U130">
            <v>0.19770666666666442</v>
          </cell>
          <cell r="V130">
            <v>46.929400000000001</v>
          </cell>
          <cell r="W130">
            <v>47.127106666666663</v>
          </cell>
          <cell r="X130">
            <v>1.3459384092136463E-3</v>
          </cell>
          <cell r="Y130">
            <v>6.1233333333333917E-2</v>
          </cell>
          <cell r="Z130">
            <v>45.494900000000001</v>
          </cell>
          <cell r="AA130">
            <v>45.556133333333335</v>
          </cell>
          <cell r="AB130">
            <v>3.084232252034704E-3</v>
          </cell>
          <cell r="AC130">
            <v>0.15047999999999842</v>
          </cell>
          <cell r="AD130">
            <v>48.790100000000002</v>
          </cell>
          <cell r="AE130">
            <v>48.940580000000004</v>
          </cell>
          <cell r="AF130">
            <v>2.4434413159630641E-3</v>
          </cell>
          <cell r="AG130">
            <v>3.9893333333334148E-2</v>
          </cell>
          <cell r="AH130">
            <v>16.326699999999999</v>
          </cell>
          <cell r="AI130">
            <v>16.366593333333334</v>
          </cell>
          <cell r="AJ130">
            <v>2.2335326382369541E-3</v>
          </cell>
          <cell r="AK130">
            <v>3.5514285714286685E-2</v>
          </cell>
          <cell r="AL130">
            <v>15.900499999999999</v>
          </cell>
          <cell r="AM130">
            <v>15.936014285714286</v>
          </cell>
          <cell r="AN130">
            <v>3.4562664467224233E-3</v>
          </cell>
          <cell r="AO130">
            <v>2.6399999999999885E-2</v>
          </cell>
          <cell r="AP130">
            <v>7.6383000000000001</v>
          </cell>
          <cell r="AQ130">
            <v>7.6646999999999998</v>
          </cell>
          <cell r="AR130">
            <v>5.5805739514356765E-4</v>
          </cell>
          <cell r="AS130">
            <v>2.3173333333336644E-2</v>
          </cell>
          <cell r="AT130">
            <v>41.524999999999999</v>
          </cell>
          <cell r="AU130">
            <v>41.548173333333338</v>
          </cell>
          <cell r="AV130">
            <v>3.1695810616117781E-3</v>
          </cell>
          <cell r="AW130">
            <v>0.11219999999999532</v>
          </cell>
          <cell r="AX130">
            <v>35.399000000000001</v>
          </cell>
          <cell r="AY130">
            <v>35.511199999999995</v>
          </cell>
          <cell r="AZ130">
            <v>2.2528267390052102E-3</v>
          </cell>
          <cell r="BA130">
            <v>1.7285714285713079E-2</v>
          </cell>
          <cell r="BB130">
            <v>7.6729000000000003</v>
          </cell>
          <cell r="BC130">
            <v>7.6901857142857137</v>
          </cell>
        </row>
        <row r="131">
          <cell r="B131">
            <v>83</v>
          </cell>
          <cell r="C131">
            <v>23</v>
          </cell>
          <cell r="D131">
            <v>2.6039704004082406E-3</v>
          </cell>
          <cell r="E131">
            <v>0.15617000000000375</v>
          </cell>
          <cell r="F131">
            <v>59.973799999999997</v>
          </cell>
          <cell r="G131">
            <v>60.12997</v>
          </cell>
          <cell r="H131">
            <v>3.5629623912589122E-3</v>
          </cell>
          <cell r="I131">
            <v>0.25852000000000763</v>
          </cell>
          <cell r="J131">
            <v>72.557599999999994</v>
          </cell>
          <cell r="K131">
            <v>72.816119999999998</v>
          </cell>
          <cell r="L131">
            <v>4.7767393561787075E-3</v>
          </cell>
          <cell r="M131">
            <v>2.6066666666667202E-3</v>
          </cell>
          <cell r="N131">
            <v>0.54569999999999996</v>
          </cell>
          <cell r="O131">
            <v>0.54830666666666672</v>
          </cell>
          <cell r="P131">
            <v>2.0770422709805087E-3</v>
          </cell>
          <cell r="Q131">
            <v>0.22340666666666351</v>
          </cell>
          <cell r="R131">
            <v>107.56</v>
          </cell>
          <cell r="S131">
            <v>107.78340666666666</v>
          </cell>
          <cell r="T131">
            <v>4.4043463869840871E-3</v>
          </cell>
          <cell r="U131">
            <v>0.20669333333333101</v>
          </cell>
          <cell r="V131">
            <v>46.929400000000001</v>
          </cell>
          <cell r="W131">
            <v>47.136093333333335</v>
          </cell>
          <cell r="X131">
            <v>1.4071174278142665E-3</v>
          </cell>
          <cell r="Y131">
            <v>6.4016666666667277E-2</v>
          </cell>
          <cell r="Z131">
            <v>45.494900000000001</v>
          </cell>
          <cell r="AA131">
            <v>45.558916666666669</v>
          </cell>
          <cell r="AB131">
            <v>3.2244246271271901E-3</v>
          </cell>
          <cell r="AC131">
            <v>0.15731999999999832</v>
          </cell>
          <cell r="AD131">
            <v>48.790100000000002</v>
          </cell>
          <cell r="AE131">
            <v>48.947420000000001</v>
          </cell>
          <cell r="AF131">
            <v>2.5545068303250212E-3</v>
          </cell>
          <cell r="AG131">
            <v>4.1706666666667523E-2</v>
          </cell>
          <cell r="AH131">
            <v>16.326699999999999</v>
          </cell>
          <cell r="AI131">
            <v>16.368406666666665</v>
          </cell>
          <cell r="AJ131">
            <v>2.3350568490659068E-3</v>
          </cell>
          <cell r="AK131">
            <v>3.7128571428572447E-2</v>
          </cell>
          <cell r="AL131">
            <v>15.900499999999999</v>
          </cell>
          <cell r="AM131">
            <v>15.937628571428572</v>
          </cell>
          <cell r="AN131">
            <v>3.6133694670279879E-3</v>
          </cell>
          <cell r="AO131">
            <v>2.7599999999999878E-2</v>
          </cell>
          <cell r="AP131">
            <v>7.6383000000000001</v>
          </cell>
          <cell r="AQ131">
            <v>7.6658999999999997</v>
          </cell>
          <cell r="AR131">
            <v>5.8342364037736606E-4</v>
          </cell>
          <cell r="AS131">
            <v>2.4226666666670126E-2</v>
          </cell>
          <cell r="AT131">
            <v>41.524999999999999</v>
          </cell>
          <cell r="AU131">
            <v>41.549226666666669</v>
          </cell>
          <cell r="AV131">
            <v>3.3136529280486768E-3</v>
          </cell>
          <cell r="AW131">
            <v>0.1172999999999951</v>
          </cell>
          <cell r="AX131">
            <v>35.399000000000001</v>
          </cell>
          <cell r="AY131">
            <v>35.516299999999994</v>
          </cell>
          <cell r="AZ131">
            <v>2.355227954414538E-3</v>
          </cell>
          <cell r="BA131">
            <v>1.8071428571427312E-2</v>
          </cell>
          <cell r="BB131">
            <v>7.6729000000000003</v>
          </cell>
          <cell r="BC131">
            <v>7.6909714285714275</v>
          </cell>
        </row>
        <row r="132">
          <cell r="B132">
            <v>84</v>
          </cell>
          <cell r="C132">
            <v>24</v>
          </cell>
          <cell r="D132">
            <v>2.7171865047738164E-3</v>
          </cell>
          <cell r="E132">
            <v>0.16296000000000391</v>
          </cell>
          <cell r="F132">
            <v>59.973799999999997</v>
          </cell>
          <cell r="G132">
            <v>60.136760000000002</v>
          </cell>
          <cell r="H132">
            <v>3.7178737995745169E-3</v>
          </cell>
          <cell r="I132">
            <v>0.26976000000000794</v>
          </cell>
          <cell r="J132">
            <v>72.557599999999994</v>
          </cell>
          <cell r="K132">
            <v>72.827359999999999</v>
          </cell>
          <cell r="L132">
            <v>4.9844236760125636E-3</v>
          </cell>
          <cell r="M132">
            <v>2.7200000000000557E-3</v>
          </cell>
          <cell r="N132">
            <v>0.54569999999999996</v>
          </cell>
          <cell r="O132">
            <v>0.54842000000000002</v>
          </cell>
          <cell r="P132">
            <v>2.1673484566753134E-3</v>
          </cell>
          <cell r="Q132">
            <v>0.23311999999999672</v>
          </cell>
          <cell r="R132">
            <v>107.56</v>
          </cell>
          <cell r="S132">
            <v>107.79312</v>
          </cell>
          <cell r="T132">
            <v>4.5958397081573088E-3</v>
          </cell>
          <cell r="U132">
            <v>0.21567999999999757</v>
          </cell>
          <cell r="V132">
            <v>46.929400000000001</v>
          </cell>
          <cell r="W132">
            <v>47.14508</v>
          </cell>
          <cell r="X132">
            <v>1.4682964464148871E-3</v>
          </cell>
          <cell r="Y132">
            <v>6.6800000000000637E-2</v>
          </cell>
          <cell r="Z132">
            <v>45.494900000000001</v>
          </cell>
          <cell r="AA132">
            <v>45.561700000000002</v>
          </cell>
          <cell r="AB132">
            <v>3.3646170022196766E-3</v>
          </cell>
          <cell r="AC132">
            <v>0.16415999999999825</v>
          </cell>
          <cell r="AD132">
            <v>48.790100000000002</v>
          </cell>
          <cell r="AE132">
            <v>48.954259999999998</v>
          </cell>
          <cell r="AF132">
            <v>2.6655723446869788E-3</v>
          </cell>
          <cell r="AG132">
            <v>4.3520000000000891E-2</v>
          </cell>
          <cell r="AH132">
            <v>16.326699999999999</v>
          </cell>
          <cell r="AI132">
            <v>16.37022</v>
          </cell>
          <cell r="AJ132">
            <v>2.4365810598948592E-3</v>
          </cell>
          <cell r="AK132">
            <v>3.8742857142858203E-2</v>
          </cell>
          <cell r="AL132">
            <v>15.900499999999999</v>
          </cell>
          <cell r="AM132">
            <v>15.939242857142858</v>
          </cell>
          <cell r="AN132">
            <v>3.7704724873335524E-3</v>
          </cell>
          <cell r="AO132">
            <v>2.8799999999999874E-2</v>
          </cell>
          <cell r="AP132">
            <v>7.6383000000000001</v>
          </cell>
          <cell r="AQ132">
            <v>7.6670999999999996</v>
          </cell>
          <cell r="AR132">
            <v>6.0878988561116458E-4</v>
          </cell>
          <cell r="AS132">
            <v>2.5280000000003612E-2</v>
          </cell>
          <cell r="AT132">
            <v>41.524999999999999</v>
          </cell>
          <cell r="AU132">
            <v>41.550280000000001</v>
          </cell>
          <cell r="AV132">
            <v>3.457724794485576E-3</v>
          </cell>
          <cell r="AW132">
            <v>0.12239999999999489</v>
          </cell>
          <cell r="AX132">
            <v>35.399000000000001</v>
          </cell>
          <cell r="AY132">
            <v>35.521399999999993</v>
          </cell>
          <cell r="AZ132">
            <v>2.4576291698238657E-3</v>
          </cell>
          <cell r="BA132">
            <v>1.8857142857141542E-2</v>
          </cell>
          <cell r="BB132">
            <v>7.6729000000000003</v>
          </cell>
          <cell r="BC132">
            <v>7.6917571428571421</v>
          </cell>
        </row>
        <row r="133">
          <cell r="B133">
            <v>85</v>
          </cell>
          <cell r="C133">
            <v>25</v>
          </cell>
          <cell r="D133">
            <v>2.8304026091393922E-3</v>
          </cell>
          <cell r="E133">
            <v>0.16975000000000406</v>
          </cell>
          <cell r="F133">
            <v>59.973799999999997</v>
          </cell>
          <cell r="G133">
            <v>60.143550000000005</v>
          </cell>
          <cell r="H133">
            <v>3.8727852078901215E-3</v>
          </cell>
          <cell r="I133">
            <v>0.2810000000000083</v>
          </cell>
          <cell r="J133">
            <v>72.557599999999994</v>
          </cell>
          <cell r="K133">
            <v>72.8386</v>
          </cell>
          <cell r="L133">
            <v>5.1921079958464206E-3</v>
          </cell>
          <cell r="M133">
            <v>2.8333333333333912E-3</v>
          </cell>
          <cell r="N133">
            <v>0.54569999999999996</v>
          </cell>
          <cell r="O133">
            <v>0.54853333333333332</v>
          </cell>
          <cell r="P133">
            <v>2.257654642370118E-3</v>
          </cell>
          <cell r="Q133">
            <v>0.2428333333333299</v>
          </cell>
          <cell r="R133">
            <v>107.56</v>
          </cell>
          <cell r="S133">
            <v>107.80283333333333</v>
          </cell>
          <cell r="T133">
            <v>4.7873330293305288E-3</v>
          </cell>
          <cell r="U133">
            <v>0.22466666666666413</v>
          </cell>
          <cell r="V133">
            <v>46.929400000000001</v>
          </cell>
          <cell r="W133">
            <v>47.154066666666665</v>
          </cell>
          <cell r="X133">
            <v>1.5294754650155072E-3</v>
          </cell>
          <cell r="Y133">
            <v>6.9583333333333997E-2</v>
          </cell>
          <cell r="Z133">
            <v>45.494900000000001</v>
          </cell>
          <cell r="AA133">
            <v>45.564483333333335</v>
          </cell>
          <cell r="AB133">
            <v>3.5048093773121635E-3</v>
          </cell>
          <cell r="AC133">
            <v>0.17099999999999818</v>
          </cell>
          <cell r="AD133">
            <v>48.790100000000002</v>
          </cell>
          <cell r="AE133">
            <v>48.961100000000002</v>
          </cell>
          <cell r="AF133">
            <v>2.7766378590489359E-3</v>
          </cell>
          <cell r="AG133">
            <v>4.5333333333334259E-2</v>
          </cell>
          <cell r="AH133">
            <v>16.326699999999999</v>
          </cell>
          <cell r="AI133">
            <v>16.372033333333334</v>
          </cell>
          <cell r="AJ133">
            <v>2.5381052707238116E-3</v>
          </cell>
          <cell r="AK133">
            <v>4.0357142857143966E-2</v>
          </cell>
          <cell r="AL133">
            <v>15.900499999999999</v>
          </cell>
          <cell r="AM133">
            <v>15.940857142857142</v>
          </cell>
          <cell r="AN133">
            <v>3.9275755076391174E-3</v>
          </cell>
          <cell r="AO133">
            <v>2.9999999999999867E-2</v>
          </cell>
          <cell r="AP133">
            <v>7.6383000000000001</v>
          </cell>
          <cell r="AQ133">
            <v>7.6683000000000003</v>
          </cell>
          <cell r="AR133">
            <v>6.3415613084496321E-4</v>
          </cell>
          <cell r="AS133">
            <v>2.6333333333337094E-2</v>
          </cell>
          <cell r="AT133">
            <v>41.524999999999999</v>
          </cell>
          <cell r="AU133">
            <v>41.551333333333332</v>
          </cell>
          <cell r="AV133">
            <v>3.6017966609224747E-3</v>
          </cell>
          <cell r="AW133">
            <v>0.12749999999999467</v>
          </cell>
          <cell r="AX133">
            <v>35.399000000000001</v>
          </cell>
          <cell r="AY133">
            <v>35.526499999999999</v>
          </cell>
          <cell r="AZ133">
            <v>2.5600303852331935E-3</v>
          </cell>
          <cell r="BA133">
            <v>1.9642857142855772E-2</v>
          </cell>
          <cell r="BB133">
            <v>7.6729000000000003</v>
          </cell>
          <cell r="BC133">
            <v>7.6925428571428558</v>
          </cell>
        </row>
        <row r="134">
          <cell r="B134">
            <v>86</v>
          </cell>
          <cell r="C134">
            <v>26</v>
          </cell>
          <cell r="D134">
            <v>2.9436187135049676E-3</v>
          </cell>
          <cell r="E134">
            <v>0.17654000000000422</v>
          </cell>
          <cell r="F134">
            <v>59.973799999999997</v>
          </cell>
          <cell r="G134">
            <v>60.15034</v>
          </cell>
          <cell r="H134">
            <v>4.0276966162057269E-3</v>
          </cell>
          <cell r="I134">
            <v>0.2922400000000086</v>
          </cell>
          <cell r="J134">
            <v>72.557599999999994</v>
          </cell>
          <cell r="K134">
            <v>72.84984</v>
          </cell>
          <cell r="L134">
            <v>5.3997923156802767E-3</v>
          </cell>
          <cell r="M134">
            <v>2.9466666666667272E-3</v>
          </cell>
          <cell r="N134">
            <v>0.54569999999999996</v>
          </cell>
          <cell r="O134">
            <v>0.54864666666666673</v>
          </cell>
          <cell r="P134">
            <v>2.3479608280649231E-3</v>
          </cell>
          <cell r="Q134">
            <v>0.25254666666666309</v>
          </cell>
          <cell r="R134">
            <v>107.56</v>
          </cell>
          <cell r="S134">
            <v>107.81254666666666</v>
          </cell>
          <cell r="T134">
            <v>4.9788263505037506E-3</v>
          </cell>
          <cell r="U134">
            <v>0.23365333333333069</v>
          </cell>
          <cell r="V134">
            <v>46.929400000000001</v>
          </cell>
          <cell r="W134">
            <v>47.16305333333333</v>
          </cell>
          <cell r="X134">
            <v>1.5906544836161273E-3</v>
          </cell>
          <cell r="Y134">
            <v>7.2366666666667356E-2</v>
          </cell>
          <cell r="Z134">
            <v>45.494900000000001</v>
          </cell>
          <cell r="AA134">
            <v>45.567266666666669</v>
          </cell>
          <cell r="AB134">
            <v>3.6450017524046496E-3</v>
          </cell>
          <cell r="AC134">
            <v>0.17783999999999811</v>
          </cell>
          <cell r="AD134">
            <v>48.790100000000002</v>
          </cell>
          <cell r="AE134">
            <v>48.967939999999999</v>
          </cell>
          <cell r="AF134">
            <v>2.8877033734108935E-3</v>
          </cell>
          <cell r="AG134">
            <v>4.7146666666667635E-2</v>
          </cell>
          <cell r="AH134">
            <v>16.326699999999999</v>
          </cell>
          <cell r="AI134">
            <v>16.373846666666665</v>
          </cell>
          <cell r="AJ134">
            <v>2.6396294815527639E-3</v>
          </cell>
          <cell r="AK134">
            <v>4.1971428571429721E-2</v>
          </cell>
          <cell r="AL134">
            <v>15.900499999999999</v>
          </cell>
          <cell r="AM134">
            <v>15.942471428571428</v>
          </cell>
          <cell r="AN134">
            <v>4.0846785279446815E-3</v>
          </cell>
          <cell r="AO134">
            <v>3.1199999999999863E-2</v>
          </cell>
          <cell r="AP134">
            <v>7.6383000000000001</v>
          </cell>
          <cell r="AQ134">
            <v>7.6695000000000002</v>
          </cell>
          <cell r="AR134">
            <v>6.5952237607876162E-4</v>
          </cell>
          <cell r="AS134">
            <v>2.7386666666670577E-2</v>
          </cell>
          <cell r="AT134">
            <v>41.524999999999999</v>
          </cell>
          <cell r="AU134">
            <v>41.552386666666671</v>
          </cell>
          <cell r="AV134">
            <v>3.7458685273593739E-3</v>
          </cell>
          <cell r="AW134">
            <v>0.13259999999999447</v>
          </cell>
          <cell r="AX134">
            <v>35.399000000000001</v>
          </cell>
          <cell r="AY134">
            <v>35.531599999999997</v>
          </cell>
          <cell r="AZ134">
            <v>2.6624316006425212E-3</v>
          </cell>
          <cell r="BA134">
            <v>2.0428571428570002E-2</v>
          </cell>
          <cell r="BB134">
            <v>7.6729000000000003</v>
          </cell>
          <cell r="BC134">
            <v>7.6933285714285704</v>
          </cell>
        </row>
        <row r="135">
          <cell r="B135">
            <v>87</v>
          </cell>
          <cell r="C135">
            <v>27</v>
          </cell>
          <cell r="D135">
            <v>3.0568348178705435E-3</v>
          </cell>
          <cell r="E135">
            <v>0.18333000000000438</v>
          </cell>
          <cell r="F135">
            <v>59.973799999999997</v>
          </cell>
          <cell r="G135">
            <v>60.157130000000002</v>
          </cell>
          <cell r="H135">
            <v>4.182608024521332E-3</v>
          </cell>
          <cell r="I135">
            <v>0.30348000000000896</v>
          </cell>
          <cell r="J135">
            <v>72.557599999999994</v>
          </cell>
          <cell r="K135">
            <v>72.861080000000001</v>
          </cell>
          <cell r="L135">
            <v>5.6074766355141336E-3</v>
          </cell>
          <cell r="M135">
            <v>3.0600000000000627E-3</v>
          </cell>
          <cell r="N135">
            <v>0.54569999999999996</v>
          </cell>
          <cell r="O135">
            <v>0.54876000000000003</v>
          </cell>
          <cell r="P135">
            <v>2.4382670137597278E-3</v>
          </cell>
          <cell r="Q135">
            <v>0.26225999999999627</v>
          </cell>
          <cell r="R135">
            <v>107.56</v>
          </cell>
          <cell r="S135">
            <v>107.82226</v>
          </cell>
          <cell r="T135">
            <v>5.1703196716769715E-3</v>
          </cell>
          <cell r="U135">
            <v>0.24263999999999725</v>
          </cell>
          <cell r="V135">
            <v>46.929400000000001</v>
          </cell>
          <cell r="W135">
            <v>47.172039999999996</v>
          </cell>
          <cell r="X135">
            <v>1.6518335022167477E-3</v>
          </cell>
          <cell r="Y135">
            <v>7.5150000000000716E-2</v>
          </cell>
          <cell r="Z135">
            <v>45.494900000000001</v>
          </cell>
          <cell r="AA135">
            <v>45.570050000000002</v>
          </cell>
          <cell r="AB135">
            <v>3.7851941274971365E-3</v>
          </cell>
          <cell r="AC135">
            <v>0.18467999999999804</v>
          </cell>
          <cell r="AD135">
            <v>48.790100000000002</v>
          </cell>
          <cell r="AE135">
            <v>48.974780000000003</v>
          </cell>
          <cell r="AF135">
            <v>2.9987688877728511E-3</v>
          </cell>
          <cell r="AG135">
            <v>4.8960000000001003E-2</v>
          </cell>
          <cell r="AH135">
            <v>16.326699999999999</v>
          </cell>
          <cell r="AI135">
            <v>16.37566</v>
          </cell>
          <cell r="AJ135">
            <v>2.7411536923817167E-3</v>
          </cell>
          <cell r="AK135">
            <v>4.3585714285715484E-2</v>
          </cell>
          <cell r="AL135">
            <v>15.900499999999999</v>
          </cell>
          <cell r="AM135">
            <v>15.944085714285714</v>
          </cell>
          <cell r="AN135">
            <v>4.2417815482502464E-3</v>
          </cell>
          <cell r="AO135">
            <v>3.2399999999999859E-2</v>
          </cell>
          <cell r="AP135">
            <v>7.6383000000000001</v>
          </cell>
          <cell r="AQ135">
            <v>7.6707000000000001</v>
          </cell>
          <cell r="AR135">
            <v>6.8488862131256024E-4</v>
          </cell>
          <cell r="AS135">
            <v>2.8440000000004063E-2</v>
          </cell>
          <cell r="AT135">
            <v>41.524999999999999</v>
          </cell>
          <cell r="AU135">
            <v>41.553440000000002</v>
          </cell>
          <cell r="AV135">
            <v>3.8899403937962727E-3</v>
          </cell>
          <cell r="AW135">
            <v>0.13769999999999424</v>
          </cell>
          <cell r="AX135">
            <v>35.399000000000001</v>
          </cell>
          <cell r="AY135">
            <v>35.536699999999996</v>
          </cell>
          <cell r="AZ135">
            <v>2.764832816051849E-3</v>
          </cell>
          <cell r="BA135">
            <v>2.1214285714284235E-2</v>
          </cell>
          <cell r="BB135">
            <v>7.6729000000000003</v>
          </cell>
          <cell r="BC135">
            <v>7.6941142857142841</v>
          </cell>
        </row>
        <row r="136">
          <cell r="B136">
            <v>88</v>
          </cell>
          <cell r="C136">
            <v>28</v>
          </cell>
          <cell r="D136">
            <v>3.1700509222361193E-3</v>
          </cell>
          <cell r="E136">
            <v>0.19012000000000456</v>
          </cell>
          <cell r="F136">
            <v>59.973799999999997</v>
          </cell>
          <cell r="G136">
            <v>60.163920000000005</v>
          </cell>
          <cell r="H136">
            <v>4.3375194328369362E-3</v>
          </cell>
          <cell r="I136">
            <v>0.31472000000000927</v>
          </cell>
          <cell r="J136">
            <v>72.557599999999994</v>
          </cell>
          <cell r="K136">
            <v>72.872320000000002</v>
          </cell>
          <cell r="L136">
            <v>5.8151609553479915E-3</v>
          </cell>
          <cell r="M136">
            <v>3.1733333333333982E-3</v>
          </cell>
          <cell r="N136">
            <v>0.54569999999999996</v>
          </cell>
          <cell r="O136">
            <v>0.54887333333333332</v>
          </cell>
          <cell r="P136">
            <v>2.5285731994545324E-3</v>
          </cell>
          <cell r="Q136">
            <v>0.27197333333332951</v>
          </cell>
          <cell r="R136">
            <v>107.56</v>
          </cell>
          <cell r="S136">
            <v>107.83197333333334</v>
          </cell>
          <cell r="T136">
            <v>5.3618129928501932E-3</v>
          </cell>
          <cell r="U136">
            <v>0.25162666666666383</v>
          </cell>
          <cell r="V136">
            <v>46.929400000000001</v>
          </cell>
          <cell r="W136">
            <v>47.181026666666668</v>
          </cell>
          <cell r="X136">
            <v>1.7130125208173681E-3</v>
          </cell>
          <cell r="Y136">
            <v>7.7933333333334076E-2</v>
          </cell>
          <cell r="Z136">
            <v>45.494900000000001</v>
          </cell>
          <cell r="AA136">
            <v>45.572833333333335</v>
          </cell>
          <cell r="AB136">
            <v>3.925386502589623E-3</v>
          </cell>
          <cell r="AC136">
            <v>0.19151999999999797</v>
          </cell>
          <cell r="AD136">
            <v>48.790100000000002</v>
          </cell>
          <cell r="AE136">
            <v>48.981619999999999</v>
          </cell>
          <cell r="AF136">
            <v>3.1098344021348086E-3</v>
          </cell>
          <cell r="AG136">
            <v>5.0773333333334371E-2</v>
          </cell>
          <cell r="AH136">
            <v>16.326699999999999</v>
          </cell>
          <cell r="AI136">
            <v>16.377473333333334</v>
          </cell>
          <cell r="AJ136">
            <v>2.8426779032106691E-3</v>
          </cell>
          <cell r="AK136">
            <v>4.5200000000001239E-2</v>
          </cell>
          <cell r="AL136">
            <v>15.900499999999999</v>
          </cell>
          <cell r="AM136">
            <v>15.9457</v>
          </cell>
          <cell r="AN136">
            <v>4.3988845685558114E-3</v>
          </cell>
          <cell r="AO136">
            <v>3.3599999999999852E-2</v>
          </cell>
          <cell r="AP136">
            <v>7.6383000000000001</v>
          </cell>
          <cell r="AQ136">
            <v>7.6718999999999999</v>
          </cell>
          <cell r="AR136">
            <v>7.1025486654635876E-4</v>
          </cell>
          <cell r="AS136">
            <v>2.9493333333337545E-2</v>
          </cell>
          <cell r="AT136">
            <v>41.524999999999999</v>
          </cell>
          <cell r="AU136">
            <v>41.554493333333333</v>
          </cell>
          <cell r="AV136">
            <v>4.0340122602331718E-3</v>
          </cell>
          <cell r="AW136">
            <v>0.14279999999999404</v>
          </cell>
          <cell r="AX136">
            <v>35.399000000000001</v>
          </cell>
          <cell r="AY136">
            <v>35.541799999999995</v>
          </cell>
          <cell r="AZ136">
            <v>2.8672340314611767E-3</v>
          </cell>
          <cell r="BA136">
            <v>2.1999999999998465E-2</v>
          </cell>
          <cell r="BB136">
            <v>7.6729000000000003</v>
          </cell>
          <cell r="BC136">
            <v>7.6948999999999987</v>
          </cell>
        </row>
        <row r="137">
          <cell r="B137">
            <v>89</v>
          </cell>
          <cell r="C137">
            <v>29</v>
          </cell>
          <cell r="D137">
            <v>3.2832670266016947E-3</v>
          </cell>
          <cell r="E137">
            <v>0.19691000000000472</v>
          </cell>
          <cell r="F137">
            <v>59.973799999999997</v>
          </cell>
          <cell r="G137">
            <v>60.17071</v>
          </cell>
          <cell r="H137">
            <v>4.4924308411525412E-3</v>
          </cell>
          <cell r="I137">
            <v>0.32596000000000963</v>
          </cell>
          <cell r="J137">
            <v>72.557599999999994</v>
          </cell>
          <cell r="K137">
            <v>72.883560000000003</v>
          </cell>
          <cell r="L137">
            <v>6.0228452751818476E-3</v>
          </cell>
          <cell r="M137">
            <v>3.2866666666667341E-3</v>
          </cell>
          <cell r="N137">
            <v>0.54569999999999996</v>
          </cell>
          <cell r="O137">
            <v>0.54898666666666673</v>
          </cell>
          <cell r="P137">
            <v>2.6188793851493366E-3</v>
          </cell>
          <cell r="Q137">
            <v>0.2816866666666627</v>
          </cell>
          <cell r="R137">
            <v>107.56</v>
          </cell>
          <cell r="S137">
            <v>107.84168666666666</v>
          </cell>
          <cell r="T137">
            <v>5.5533063140234141E-3</v>
          </cell>
          <cell r="U137">
            <v>0.26061333333333037</v>
          </cell>
          <cell r="V137">
            <v>46.929400000000001</v>
          </cell>
          <cell r="W137">
            <v>47.190013333333333</v>
          </cell>
          <cell r="X137">
            <v>1.7741915394179882E-3</v>
          </cell>
          <cell r="Y137">
            <v>8.0716666666667436E-2</v>
          </cell>
          <cell r="Z137">
            <v>45.494900000000001</v>
          </cell>
          <cell r="AA137">
            <v>45.575616666666669</v>
          </cell>
          <cell r="AB137">
            <v>4.0655788776821095E-3</v>
          </cell>
          <cell r="AC137">
            <v>0.1983599999999979</v>
          </cell>
          <cell r="AD137">
            <v>48.790100000000002</v>
          </cell>
          <cell r="AE137">
            <v>48.988460000000003</v>
          </cell>
          <cell r="AF137">
            <v>3.2208999164967658E-3</v>
          </cell>
          <cell r="AG137">
            <v>5.2586666666667746E-2</v>
          </cell>
          <cell r="AH137">
            <v>16.326699999999999</v>
          </cell>
          <cell r="AI137">
            <v>16.379286666666665</v>
          </cell>
          <cell r="AJ137">
            <v>2.9442021140396214E-3</v>
          </cell>
          <cell r="AK137">
            <v>4.6814285714286995E-2</v>
          </cell>
          <cell r="AL137">
            <v>15.900499999999999</v>
          </cell>
          <cell r="AM137">
            <v>15.947314285714286</v>
          </cell>
          <cell r="AN137">
            <v>4.5559875888613755E-3</v>
          </cell>
          <cell r="AO137">
            <v>3.4799999999999845E-2</v>
          </cell>
          <cell r="AP137">
            <v>7.6383000000000001</v>
          </cell>
          <cell r="AQ137">
            <v>7.6730999999999998</v>
          </cell>
          <cell r="AR137">
            <v>7.3562111178015728E-4</v>
          </cell>
          <cell r="AS137">
            <v>3.0546666666671031E-2</v>
          </cell>
          <cell r="AT137">
            <v>41.524999999999999</v>
          </cell>
          <cell r="AU137">
            <v>41.555546666666672</v>
          </cell>
          <cell r="AV137">
            <v>4.1780841266700706E-3</v>
          </cell>
          <cell r="AW137">
            <v>0.14789999999999384</v>
          </cell>
          <cell r="AX137">
            <v>35.399000000000001</v>
          </cell>
          <cell r="AY137">
            <v>35.546899999999994</v>
          </cell>
          <cell r="AZ137">
            <v>2.9696352468705045E-3</v>
          </cell>
          <cell r="BA137">
            <v>2.2785714285712695E-2</v>
          </cell>
          <cell r="BB137">
            <v>7.6729000000000003</v>
          </cell>
          <cell r="BC137">
            <v>7.6956857142857134</v>
          </cell>
        </row>
        <row r="138">
          <cell r="B138">
            <v>90</v>
          </cell>
          <cell r="C138">
            <v>30</v>
          </cell>
          <cell r="D138">
            <v>3.3964831309672705E-3</v>
          </cell>
          <cell r="E138">
            <v>0.20370000000000488</v>
          </cell>
          <cell r="F138">
            <v>59.973799999999997</v>
          </cell>
          <cell r="G138">
            <v>60.177500000000002</v>
          </cell>
          <cell r="H138">
            <v>4.6473422494681471E-3</v>
          </cell>
          <cell r="I138">
            <v>0.33720000000000994</v>
          </cell>
          <cell r="J138">
            <v>72.557599999999994</v>
          </cell>
          <cell r="K138">
            <v>72.894800000000004</v>
          </cell>
          <cell r="L138">
            <v>6.2305295950157045E-3</v>
          </cell>
          <cell r="M138">
            <v>3.4000000000000696E-3</v>
          </cell>
          <cell r="N138">
            <v>0.54569999999999996</v>
          </cell>
          <cell r="O138">
            <v>0.54910000000000003</v>
          </cell>
          <cell r="P138">
            <v>2.7091855708441417E-3</v>
          </cell>
          <cell r="Q138">
            <v>0.29139999999999588</v>
          </cell>
          <cell r="R138">
            <v>107.56</v>
          </cell>
          <cell r="S138">
            <v>107.8514</v>
          </cell>
          <cell r="T138">
            <v>5.744799635196635E-3</v>
          </cell>
          <cell r="U138">
            <v>0.26959999999999695</v>
          </cell>
          <cell r="V138">
            <v>46.929400000000001</v>
          </cell>
          <cell r="W138">
            <v>47.198999999999998</v>
          </cell>
          <cell r="X138">
            <v>1.8353705580186085E-3</v>
          </cell>
          <cell r="Y138">
            <v>8.3500000000000796E-2</v>
          </cell>
          <cell r="Z138">
            <v>45.494900000000001</v>
          </cell>
          <cell r="AA138">
            <v>45.578400000000002</v>
          </cell>
          <cell r="AB138">
            <v>4.205771252774596E-3</v>
          </cell>
          <cell r="AC138">
            <v>0.20519999999999783</v>
          </cell>
          <cell r="AD138">
            <v>48.790100000000002</v>
          </cell>
          <cell r="AE138">
            <v>48.9953</v>
          </cell>
          <cell r="AF138">
            <v>3.3319654308587234E-3</v>
          </cell>
          <cell r="AG138">
            <v>5.4400000000001114E-2</v>
          </cell>
          <cell r="AH138">
            <v>16.326699999999999</v>
          </cell>
          <cell r="AI138">
            <v>16.3811</v>
          </cell>
          <cell r="AJ138">
            <v>3.0457263248685742E-3</v>
          </cell>
          <cell r="AK138">
            <v>4.8428571428572757E-2</v>
          </cell>
          <cell r="AL138">
            <v>15.900499999999999</v>
          </cell>
          <cell r="AM138">
            <v>15.948928571428572</v>
          </cell>
          <cell r="AN138">
            <v>4.7130906091669414E-3</v>
          </cell>
          <cell r="AO138">
            <v>3.5999999999999845E-2</v>
          </cell>
          <cell r="AP138">
            <v>7.6383000000000001</v>
          </cell>
          <cell r="AQ138">
            <v>7.6742999999999997</v>
          </cell>
          <cell r="AR138">
            <v>7.609873570139558E-4</v>
          </cell>
          <cell r="AS138">
            <v>3.1600000000004513E-2</v>
          </cell>
          <cell r="AT138">
            <v>41.524999999999999</v>
          </cell>
          <cell r="AU138">
            <v>41.556600000000003</v>
          </cell>
          <cell r="AV138">
            <v>4.3221559931069702E-3</v>
          </cell>
          <cell r="AW138">
            <v>0.15299999999999361</v>
          </cell>
          <cell r="AX138">
            <v>35.399000000000001</v>
          </cell>
          <cell r="AY138">
            <v>35.551999999999992</v>
          </cell>
          <cell r="AZ138">
            <v>3.0720364622798322E-3</v>
          </cell>
          <cell r="BA138">
            <v>2.3571428571426929E-2</v>
          </cell>
          <cell r="BB138">
            <v>7.6729000000000003</v>
          </cell>
          <cell r="BC138">
            <v>7.6964714285714271</v>
          </cell>
        </row>
        <row r="139">
          <cell r="B139">
            <v>91</v>
          </cell>
          <cell r="C139">
            <v>1</v>
          </cell>
          <cell r="D139">
            <v>1.1011867669256147E-4</v>
          </cell>
          <cell r="E139">
            <v>6.6266666666666176E-3</v>
          </cell>
          <cell r="F139">
            <v>60.177500000000002</v>
          </cell>
          <cell r="G139">
            <v>60.184126666666671</v>
          </cell>
          <cell r="H139">
            <v>1.6146556407315644E-4</v>
          </cell>
          <cell r="I139">
            <v>1.1769999999999925E-2</v>
          </cell>
          <cell r="J139">
            <v>72.894800000000004</v>
          </cell>
          <cell r="K139">
            <v>72.906570000000002</v>
          </cell>
          <cell r="L139">
            <v>2.2460996782613522E-4</v>
          </cell>
          <cell r="M139">
            <v>1.2333333333333085E-4</v>
          </cell>
          <cell r="N139">
            <v>0.54910000000000003</v>
          </cell>
          <cell r="O139">
            <v>0.5492233333333334</v>
          </cell>
          <cell r="P139">
            <v>8.8053253519814441E-5</v>
          </cell>
          <cell r="Q139">
            <v>9.4966666666669152E-3</v>
          </cell>
          <cell r="R139">
            <v>107.8514</v>
          </cell>
          <cell r="S139">
            <v>107.86089666666666</v>
          </cell>
          <cell r="T139">
            <v>2.0212292633318567E-4</v>
          </cell>
          <cell r="U139">
            <v>9.5400000000000294E-3</v>
          </cell>
          <cell r="V139">
            <v>47.198999999999998</v>
          </cell>
          <cell r="W139">
            <v>47.208539999999999</v>
          </cell>
          <cell r="X139">
            <v>5.4923677297432592E-5</v>
          </cell>
          <cell r="Y139">
            <v>2.5033333333333019E-3</v>
          </cell>
          <cell r="Z139">
            <v>45.578400000000002</v>
          </cell>
          <cell r="AA139">
            <v>45.580903333333339</v>
          </cell>
          <cell r="AB139">
            <v>1.4191837448353686E-4</v>
          </cell>
          <cell r="AC139">
            <v>6.9533333333332333E-3</v>
          </cell>
          <cell r="AD139">
            <v>48.9953</v>
          </cell>
          <cell r="AE139">
            <v>49.002253333333336</v>
          </cell>
          <cell r="AF139">
            <v>1.0947575763125178E-4</v>
          </cell>
          <cell r="AG139">
            <v>1.7933333333332987E-3</v>
          </cell>
          <cell r="AH139">
            <v>16.3811</v>
          </cell>
          <cell r="AI139">
            <v>16.382893333333332</v>
          </cell>
          <cell r="AJ139">
            <v>1.0152421082895247E-4</v>
          </cell>
          <cell r="AK139">
            <v>1.6142857142857586E-3</v>
          </cell>
          <cell r="AL139">
            <v>15.900499999999999</v>
          </cell>
          <cell r="AM139">
            <v>15.902114285714285</v>
          </cell>
          <cell r="AN139">
            <v>1.571030203055647E-4</v>
          </cell>
          <cell r="AO139">
            <v>1.1999999999999947E-3</v>
          </cell>
          <cell r="AP139">
            <v>7.6383000000000001</v>
          </cell>
          <cell r="AQ139">
            <v>7.6395</v>
          </cell>
          <cell r="AR139">
            <v>1.5079834891849361E-5</v>
          </cell>
          <cell r="AS139">
            <v>6.2666666666662729E-4</v>
          </cell>
          <cell r="AT139">
            <v>41.556600000000003</v>
          </cell>
          <cell r="AU139">
            <v>41.557226666666672</v>
          </cell>
          <cell r="AV139">
            <v>1.4407186643689899E-4</v>
          </cell>
          <cell r="AW139">
            <v>5.099999999999787E-3</v>
          </cell>
          <cell r="AX139">
            <v>35.399000000000001</v>
          </cell>
          <cell r="AY139">
            <v>35.4041</v>
          </cell>
          <cell r="AZ139">
            <v>1.0240121540932774E-4</v>
          </cell>
          <cell r="BA139">
            <v>7.8571428571423089E-4</v>
          </cell>
          <cell r="BB139">
            <v>7.6729000000000003</v>
          </cell>
          <cell r="BC139">
            <v>7.6736857142857149</v>
          </cell>
        </row>
        <row r="140">
          <cell r="B140">
            <v>92</v>
          </cell>
          <cell r="C140">
            <v>2</v>
          </cell>
          <cell r="D140">
            <v>2.2023735338512295E-4</v>
          </cell>
          <cell r="E140">
            <v>1.3253333333333235E-2</v>
          </cell>
          <cell r="F140">
            <v>60.177500000000002</v>
          </cell>
          <cell r="G140">
            <v>60.190753333333333</v>
          </cell>
          <cell r="H140">
            <v>3.2293112814631289E-4</v>
          </cell>
          <cell r="I140">
            <v>2.3539999999999849E-2</v>
          </cell>
          <cell r="J140">
            <v>72.894800000000004</v>
          </cell>
          <cell r="K140">
            <v>72.918340000000001</v>
          </cell>
          <cell r="L140">
            <v>4.4921993565227045E-4</v>
          </cell>
          <cell r="M140">
            <v>2.4666666666666169E-4</v>
          </cell>
          <cell r="N140">
            <v>0.54910000000000003</v>
          </cell>
          <cell r="O140">
            <v>0.54934666666666665</v>
          </cell>
          <cell r="P140">
            <v>1.7610650703962888E-4</v>
          </cell>
          <cell r="Q140">
            <v>1.899333333333383E-2</v>
          </cell>
          <cell r="R140">
            <v>107.8514</v>
          </cell>
          <cell r="S140">
            <v>107.87039333333333</v>
          </cell>
          <cell r="T140">
            <v>4.0424585266637134E-4</v>
          </cell>
          <cell r="U140">
            <v>1.9080000000000059E-2</v>
          </cell>
          <cell r="V140">
            <v>47.198999999999998</v>
          </cell>
          <cell r="W140">
            <v>47.21808</v>
          </cell>
          <cell r="X140">
            <v>1.0984735459486518E-4</v>
          </cell>
          <cell r="Y140">
            <v>5.0066666666666038E-3</v>
          </cell>
          <cell r="Z140">
            <v>45.578400000000002</v>
          </cell>
          <cell r="AA140">
            <v>45.583406666666669</v>
          </cell>
          <cell r="AB140">
            <v>2.8383674896707373E-4</v>
          </cell>
          <cell r="AC140">
            <v>1.3906666666666467E-2</v>
          </cell>
          <cell r="AD140">
            <v>48.9953</v>
          </cell>
          <cell r="AE140">
            <v>49.009206666666664</v>
          </cell>
          <cell r="AF140">
            <v>2.1895151526250356E-4</v>
          </cell>
          <cell r="AG140">
            <v>3.5866666666665974E-3</v>
          </cell>
          <cell r="AH140">
            <v>16.3811</v>
          </cell>
          <cell r="AI140">
            <v>16.384686666666667</v>
          </cell>
          <cell r="AJ140">
            <v>2.0304842165790493E-4</v>
          </cell>
          <cell r="AK140">
            <v>3.2285714285715172E-3</v>
          </cell>
          <cell r="AL140">
            <v>15.900499999999999</v>
          </cell>
          <cell r="AM140">
            <v>15.903728571428571</v>
          </cell>
          <cell r="AN140">
            <v>3.142060406111294E-4</v>
          </cell>
          <cell r="AO140">
            <v>2.3999999999999894E-3</v>
          </cell>
          <cell r="AP140">
            <v>7.6383000000000001</v>
          </cell>
          <cell r="AQ140">
            <v>7.6406999999999998</v>
          </cell>
          <cell r="AR140">
            <v>3.0159669783698722E-5</v>
          </cell>
          <cell r="AS140">
            <v>1.2533333333332546E-3</v>
          </cell>
          <cell r="AT140">
            <v>41.556600000000003</v>
          </cell>
          <cell r="AU140">
            <v>41.557853333333334</v>
          </cell>
          <cell r="AV140">
            <v>2.8814373287379798E-4</v>
          </cell>
          <cell r="AW140">
            <v>1.0199999999999574E-2</v>
          </cell>
          <cell r="AX140">
            <v>35.399000000000001</v>
          </cell>
          <cell r="AY140">
            <v>35.409199999999998</v>
          </cell>
          <cell r="AZ140">
            <v>2.0480243081865548E-4</v>
          </cell>
          <cell r="BA140">
            <v>1.5714285714284618E-3</v>
          </cell>
          <cell r="BB140">
            <v>7.6729000000000003</v>
          </cell>
          <cell r="BC140">
            <v>7.6744714285714286</v>
          </cell>
        </row>
        <row r="141">
          <cell r="B141">
            <v>93</v>
          </cell>
          <cell r="C141">
            <v>3</v>
          </cell>
          <cell r="D141">
            <v>3.303560300776844E-4</v>
          </cell>
          <cell r="E141">
            <v>1.9879999999999853E-2</v>
          </cell>
          <cell r="F141">
            <v>60.177500000000002</v>
          </cell>
          <cell r="G141">
            <v>60.197380000000003</v>
          </cell>
          <cell r="H141">
            <v>4.8439669221946925E-4</v>
          </cell>
          <cell r="I141">
            <v>3.5309999999999772E-2</v>
          </cell>
          <cell r="J141">
            <v>72.894800000000004</v>
          </cell>
          <cell r="K141">
            <v>72.930109999999999</v>
          </cell>
          <cell r="L141">
            <v>6.7382990347840562E-4</v>
          </cell>
          <cell r="M141">
            <v>3.6999999999999257E-4</v>
          </cell>
          <cell r="N141">
            <v>0.54910000000000003</v>
          </cell>
          <cell r="O141">
            <v>0.54947000000000001</v>
          </cell>
          <cell r="P141">
            <v>2.6415976055944336E-4</v>
          </cell>
          <cell r="Q141">
            <v>2.8490000000000747E-2</v>
          </cell>
          <cell r="R141">
            <v>107.8514</v>
          </cell>
          <cell r="S141">
            <v>107.87989</v>
          </cell>
          <cell r="T141">
            <v>6.0636877899955695E-4</v>
          </cell>
          <cell r="U141">
            <v>2.862000000000009E-2</v>
          </cell>
          <cell r="V141">
            <v>47.198999999999998</v>
          </cell>
          <cell r="W141">
            <v>47.227620000000002</v>
          </cell>
          <cell r="X141">
            <v>1.6477103189229777E-4</v>
          </cell>
          <cell r="Y141">
            <v>7.5099999999999056E-3</v>
          </cell>
          <cell r="Z141">
            <v>45.578400000000002</v>
          </cell>
          <cell r="AA141">
            <v>45.585909999999998</v>
          </cell>
          <cell r="AB141">
            <v>4.2575512345061057E-4</v>
          </cell>
          <cell r="AC141">
            <v>2.0859999999999702E-2</v>
          </cell>
          <cell r="AD141">
            <v>48.9953</v>
          </cell>
          <cell r="AE141">
            <v>49.016159999999999</v>
          </cell>
          <cell r="AF141">
            <v>3.2842727289375534E-4</v>
          </cell>
          <cell r="AG141">
            <v>5.3799999999998962E-3</v>
          </cell>
          <cell r="AH141">
            <v>16.3811</v>
          </cell>
          <cell r="AI141">
            <v>16.386479999999999</v>
          </cell>
          <cell r="AJ141">
            <v>3.045726324868574E-4</v>
          </cell>
          <cell r="AK141">
            <v>4.8428571428572754E-3</v>
          </cell>
          <cell r="AL141">
            <v>15.900499999999999</v>
          </cell>
          <cell r="AM141">
            <v>15.905342857142857</v>
          </cell>
          <cell r="AN141">
            <v>4.7130906091669405E-4</v>
          </cell>
          <cell r="AO141">
            <v>3.5999999999999843E-3</v>
          </cell>
          <cell r="AP141">
            <v>7.6383000000000001</v>
          </cell>
          <cell r="AQ141">
            <v>7.6418999999999997</v>
          </cell>
          <cell r="AR141">
            <v>4.5239504675548082E-5</v>
          </cell>
          <cell r="AS141">
            <v>1.8799999999998818E-3</v>
          </cell>
          <cell r="AT141">
            <v>41.556600000000003</v>
          </cell>
          <cell r="AU141">
            <v>41.558480000000003</v>
          </cell>
          <cell r="AV141">
            <v>4.32215599310697E-4</v>
          </cell>
          <cell r="AW141">
            <v>1.5299999999999361E-2</v>
          </cell>
          <cell r="AX141">
            <v>35.399000000000001</v>
          </cell>
          <cell r="AY141">
            <v>35.414299999999997</v>
          </cell>
          <cell r="AZ141">
            <v>3.0720364622798321E-4</v>
          </cell>
          <cell r="BA141">
            <v>2.3571428571426928E-3</v>
          </cell>
          <cell r="BB141">
            <v>7.6729000000000003</v>
          </cell>
          <cell r="BC141">
            <v>7.6752571428571432</v>
          </cell>
        </row>
        <row r="142">
          <cell r="B142">
            <v>94</v>
          </cell>
          <cell r="C142">
            <v>4</v>
          </cell>
          <cell r="D142">
            <v>4.404747067702459E-4</v>
          </cell>
          <cell r="E142">
            <v>2.650666666666647E-2</v>
          </cell>
          <cell r="F142">
            <v>60.177500000000002</v>
          </cell>
          <cell r="G142">
            <v>60.204006666666672</v>
          </cell>
          <cell r="H142">
            <v>6.4586225629262577E-4</v>
          </cell>
          <cell r="I142">
            <v>4.7079999999999698E-2</v>
          </cell>
          <cell r="J142">
            <v>72.894800000000004</v>
          </cell>
          <cell r="K142">
            <v>72.941879999999998</v>
          </cell>
          <cell r="L142">
            <v>8.984398713045409E-4</v>
          </cell>
          <cell r="M142">
            <v>4.9333333333332339E-4</v>
          </cell>
          <cell r="N142">
            <v>0.54910000000000003</v>
          </cell>
          <cell r="O142">
            <v>0.54959333333333338</v>
          </cell>
          <cell r="P142">
            <v>3.5221301407925776E-4</v>
          </cell>
          <cell r="Q142">
            <v>3.7986666666667661E-2</v>
          </cell>
          <cell r="R142">
            <v>107.8514</v>
          </cell>
          <cell r="S142">
            <v>107.88938666666667</v>
          </cell>
          <cell r="T142">
            <v>8.0849170533274267E-4</v>
          </cell>
          <cell r="U142">
            <v>3.8160000000000117E-2</v>
          </cell>
          <cell r="V142">
            <v>47.198999999999998</v>
          </cell>
          <cell r="W142">
            <v>47.237159999999996</v>
          </cell>
          <cell r="X142">
            <v>2.1969470918973037E-4</v>
          </cell>
          <cell r="Y142">
            <v>1.0013333333333208E-2</v>
          </cell>
          <cell r="Z142">
            <v>45.578400000000002</v>
          </cell>
          <cell r="AA142">
            <v>45.588413333333335</v>
          </cell>
          <cell r="AB142">
            <v>5.6767349793414746E-4</v>
          </cell>
          <cell r="AC142">
            <v>2.7813333333332933E-2</v>
          </cell>
          <cell r="AD142">
            <v>48.9953</v>
          </cell>
          <cell r="AE142">
            <v>49.023113333333335</v>
          </cell>
          <cell r="AF142">
            <v>4.3790303052500712E-4</v>
          </cell>
          <cell r="AG142">
            <v>7.1733333333331949E-3</v>
          </cell>
          <cell r="AH142">
            <v>16.3811</v>
          </cell>
          <cell r="AI142">
            <v>16.388273333333334</v>
          </cell>
          <cell r="AJ142">
            <v>4.0609684331580987E-4</v>
          </cell>
          <cell r="AK142">
            <v>6.4571428571430344E-3</v>
          </cell>
          <cell r="AL142">
            <v>15.900499999999999</v>
          </cell>
          <cell r="AM142">
            <v>15.906957142857141</v>
          </cell>
          <cell r="AN142">
            <v>6.284120812222588E-4</v>
          </cell>
          <cell r="AO142">
            <v>4.7999999999999788E-3</v>
          </cell>
          <cell r="AP142">
            <v>7.6383000000000001</v>
          </cell>
          <cell r="AQ142">
            <v>7.6431000000000004</v>
          </cell>
          <cell r="AR142">
            <v>6.0319339567397444E-5</v>
          </cell>
          <cell r="AS142">
            <v>2.5066666666665092E-3</v>
          </cell>
          <cell r="AT142">
            <v>41.556600000000003</v>
          </cell>
          <cell r="AU142">
            <v>41.559106666666672</v>
          </cell>
          <cell r="AV142">
            <v>5.7628746574759596E-4</v>
          </cell>
          <cell r="AW142">
            <v>2.0399999999999148E-2</v>
          </cell>
          <cell r="AX142">
            <v>35.399000000000001</v>
          </cell>
          <cell r="AY142">
            <v>35.419400000000003</v>
          </cell>
          <cell r="AZ142">
            <v>4.0960486163731097E-4</v>
          </cell>
          <cell r="BA142">
            <v>3.1428571428569235E-3</v>
          </cell>
          <cell r="BB142">
            <v>7.6729000000000003</v>
          </cell>
          <cell r="BC142">
            <v>7.6760428571428569</v>
          </cell>
        </row>
        <row r="143">
          <cell r="B143">
            <v>95</v>
          </cell>
          <cell r="C143">
            <v>5</v>
          </cell>
          <cell r="D143">
            <v>5.5059338346280734E-4</v>
          </cell>
          <cell r="E143">
            <v>3.3133333333333091E-2</v>
          </cell>
          <cell r="F143">
            <v>60.177500000000002</v>
          </cell>
          <cell r="G143">
            <v>60.210633333333334</v>
          </cell>
          <cell r="H143">
            <v>8.0732782036578219E-4</v>
          </cell>
          <cell r="I143">
            <v>5.8849999999999625E-2</v>
          </cell>
          <cell r="J143">
            <v>72.894800000000004</v>
          </cell>
          <cell r="K143">
            <v>72.95365000000001</v>
          </cell>
          <cell r="L143">
            <v>1.1230498391306761E-3</v>
          </cell>
          <cell r="M143">
            <v>6.1666666666665426E-4</v>
          </cell>
          <cell r="N143">
            <v>0.54910000000000003</v>
          </cell>
          <cell r="O143">
            <v>0.54971666666666663</v>
          </cell>
          <cell r="P143">
            <v>4.4026626759907222E-4</v>
          </cell>
          <cell r="Q143">
            <v>4.7483333333334578E-2</v>
          </cell>
          <cell r="R143">
            <v>107.8514</v>
          </cell>
          <cell r="S143">
            <v>107.89888333333333</v>
          </cell>
          <cell r="T143">
            <v>1.0106146316659283E-3</v>
          </cell>
          <cell r="U143">
            <v>4.7700000000000152E-2</v>
          </cell>
          <cell r="V143">
            <v>47.198999999999998</v>
          </cell>
          <cell r="W143">
            <v>47.246699999999997</v>
          </cell>
          <cell r="X143">
            <v>2.7461838648716298E-4</v>
          </cell>
          <cell r="Y143">
            <v>1.2516666666666509E-2</v>
          </cell>
          <cell r="Z143">
            <v>45.578400000000002</v>
          </cell>
          <cell r="AA143">
            <v>45.590916666666672</v>
          </cell>
          <cell r="AB143">
            <v>7.0959187241768429E-4</v>
          </cell>
          <cell r="AC143">
            <v>3.4766666666666168E-2</v>
          </cell>
          <cell r="AD143">
            <v>48.9953</v>
          </cell>
          <cell r="AE143">
            <v>49.03006666666667</v>
          </cell>
          <cell r="AF143">
            <v>5.4737878815625885E-4</v>
          </cell>
          <cell r="AG143">
            <v>8.9666666666664927E-3</v>
          </cell>
          <cell r="AH143">
            <v>16.3811</v>
          </cell>
          <cell r="AI143">
            <v>16.390066666666666</v>
          </cell>
          <cell r="AJ143">
            <v>5.0762105414476233E-4</v>
          </cell>
          <cell r="AK143">
            <v>8.0714285714287935E-3</v>
          </cell>
          <cell r="AL143">
            <v>15.900499999999999</v>
          </cell>
          <cell r="AM143">
            <v>15.908571428571427</v>
          </cell>
          <cell r="AN143">
            <v>7.8551510152782345E-4</v>
          </cell>
          <cell r="AO143">
            <v>5.9999999999999732E-3</v>
          </cell>
          <cell r="AP143">
            <v>7.6383000000000001</v>
          </cell>
          <cell r="AQ143">
            <v>7.6443000000000003</v>
          </cell>
          <cell r="AR143">
            <v>7.5399174459246814E-5</v>
          </cell>
          <cell r="AS143">
            <v>3.1333333333331361E-3</v>
          </cell>
          <cell r="AT143">
            <v>41.556600000000003</v>
          </cell>
          <cell r="AU143">
            <v>41.559733333333334</v>
          </cell>
          <cell r="AV143">
            <v>7.2035933218449492E-4</v>
          </cell>
          <cell r="AW143">
            <v>2.5499999999998937E-2</v>
          </cell>
          <cell r="AX143">
            <v>35.399000000000001</v>
          </cell>
          <cell r="AY143">
            <v>35.424500000000002</v>
          </cell>
          <cell r="AZ143">
            <v>5.1200607704663867E-4</v>
          </cell>
          <cell r="BA143">
            <v>3.9285714285711548E-3</v>
          </cell>
          <cell r="BB143">
            <v>7.6729000000000003</v>
          </cell>
          <cell r="BC143">
            <v>7.6768285714285716</v>
          </cell>
        </row>
        <row r="144">
          <cell r="B144">
            <v>96</v>
          </cell>
          <cell r="C144">
            <v>6</v>
          </cell>
          <cell r="D144">
            <v>6.6071206015536879E-4</v>
          </cell>
          <cell r="E144">
            <v>3.9759999999999705E-2</v>
          </cell>
          <cell r="F144">
            <v>60.177500000000002</v>
          </cell>
          <cell r="G144">
            <v>60.217260000000003</v>
          </cell>
          <cell r="H144">
            <v>9.6879338443893849E-4</v>
          </cell>
          <cell r="I144">
            <v>7.0619999999999544E-2</v>
          </cell>
          <cell r="J144">
            <v>72.894800000000004</v>
          </cell>
          <cell r="K144">
            <v>72.965420000000009</v>
          </cell>
          <cell r="L144">
            <v>1.3476598069568112E-3</v>
          </cell>
          <cell r="M144">
            <v>7.3999999999998514E-4</v>
          </cell>
          <cell r="N144">
            <v>0.54910000000000003</v>
          </cell>
          <cell r="O144">
            <v>0.54984</v>
          </cell>
          <cell r="P144">
            <v>5.2831952111888673E-4</v>
          </cell>
          <cell r="Q144">
            <v>5.6980000000001495E-2</v>
          </cell>
          <cell r="R144">
            <v>107.8514</v>
          </cell>
          <cell r="S144">
            <v>107.90837999999999</v>
          </cell>
          <cell r="T144">
            <v>1.2127375579991139E-3</v>
          </cell>
          <cell r="U144">
            <v>5.724000000000018E-2</v>
          </cell>
          <cell r="V144">
            <v>47.198999999999998</v>
          </cell>
          <cell r="W144">
            <v>47.256239999999998</v>
          </cell>
          <cell r="X144">
            <v>3.2954206378459555E-4</v>
          </cell>
          <cell r="Y144">
            <v>1.5019999999999811E-2</v>
          </cell>
          <cell r="Z144">
            <v>45.578400000000002</v>
          </cell>
          <cell r="AA144">
            <v>45.593420000000002</v>
          </cell>
          <cell r="AB144">
            <v>8.5151024690122113E-4</v>
          </cell>
          <cell r="AC144">
            <v>4.1719999999999403E-2</v>
          </cell>
          <cell r="AD144">
            <v>48.9953</v>
          </cell>
          <cell r="AE144">
            <v>49.037019999999998</v>
          </cell>
          <cell r="AF144">
            <v>6.5685454578751068E-4</v>
          </cell>
          <cell r="AG144">
            <v>1.0759999999999792E-2</v>
          </cell>
          <cell r="AH144">
            <v>16.3811</v>
          </cell>
          <cell r="AI144">
            <v>16.391860000000001</v>
          </cell>
          <cell r="AJ144">
            <v>6.091452649737148E-4</v>
          </cell>
          <cell r="AK144">
            <v>9.6857142857145508E-3</v>
          </cell>
          <cell r="AL144">
            <v>15.900499999999999</v>
          </cell>
          <cell r="AM144">
            <v>15.910185714285713</v>
          </cell>
          <cell r="AN144">
            <v>9.426181218333881E-4</v>
          </cell>
          <cell r="AO144">
            <v>7.1999999999999686E-3</v>
          </cell>
          <cell r="AP144">
            <v>7.6383000000000001</v>
          </cell>
          <cell r="AQ144">
            <v>7.6455000000000002</v>
          </cell>
          <cell r="AR144">
            <v>9.0479009351096163E-5</v>
          </cell>
          <cell r="AS144">
            <v>3.7599999999997635E-3</v>
          </cell>
          <cell r="AT144">
            <v>41.556600000000003</v>
          </cell>
          <cell r="AU144">
            <v>41.560360000000003</v>
          </cell>
          <cell r="AV144">
            <v>8.6443119862139399E-4</v>
          </cell>
          <cell r="AW144">
            <v>3.0599999999998722E-2</v>
          </cell>
          <cell r="AX144">
            <v>35.399000000000001</v>
          </cell>
          <cell r="AY144">
            <v>35.429600000000001</v>
          </cell>
          <cell r="AZ144">
            <v>6.1440729245596643E-4</v>
          </cell>
          <cell r="BA144">
            <v>4.7142857142853855E-3</v>
          </cell>
          <cell r="BB144">
            <v>7.6729000000000003</v>
          </cell>
          <cell r="BC144">
            <v>7.6776142857142853</v>
          </cell>
        </row>
        <row r="145">
          <cell r="B145">
            <v>97</v>
          </cell>
          <cell r="C145">
            <v>7</v>
          </cell>
          <cell r="D145">
            <v>7.7083073684793024E-4</v>
          </cell>
          <cell r="E145">
            <v>4.6386666666666326E-2</v>
          </cell>
          <cell r="F145">
            <v>60.177500000000002</v>
          </cell>
          <cell r="G145">
            <v>60.223886666666665</v>
          </cell>
          <cell r="H145">
            <v>1.1302589485120949E-3</v>
          </cell>
          <cell r="I145">
            <v>8.2389999999999478E-2</v>
          </cell>
          <cell r="J145">
            <v>72.894800000000004</v>
          </cell>
          <cell r="K145">
            <v>72.977190000000007</v>
          </cell>
          <cell r="L145">
            <v>1.5722697747829466E-3</v>
          </cell>
          <cell r="M145">
            <v>8.6333333333331601E-4</v>
          </cell>
          <cell r="N145">
            <v>0.54910000000000003</v>
          </cell>
          <cell r="O145">
            <v>0.54996333333333336</v>
          </cell>
          <cell r="P145">
            <v>6.1637277463870107E-4</v>
          </cell>
          <cell r="Q145">
            <v>6.6476666666668419E-2</v>
          </cell>
          <cell r="R145">
            <v>107.8514</v>
          </cell>
          <cell r="S145">
            <v>107.91787666666667</v>
          </cell>
          <cell r="T145">
            <v>1.4148604843322997E-3</v>
          </cell>
          <cell r="U145">
            <v>6.6780000000000214E-2</v>
          </cell>
          <cell r="V145">
            <v>47.198999999999998</v>
          </cell>
          <cell r="W145">
            <v>47.265779999999999</v>
          </cell>
          <cell r="X145">
            <v>3.8446574108202811E-4</v>
          </cell>
          <cell r="Y145">
            <v>1.7523333333333113E-2</v>
          </cell>
          <cell r="Z145">
            <v>45.578400000000002</v>
          </cell>
          <cell r="AA145">
            <v>45.595923333333332</v>
          </cell>
          <cell r="AB145">
            <v>9.9342862138475786E-4</v>
          </cell>
          <cell r="AC145">
            <v>4.8673333333332638E-2</v>
          </cell>
          <cell r="AD145">
            <v>48.9953</v>
          </cell>
          <cell r="AE145">
            <v>49.043973333333334</v>
          </cell>
          <cell r="AF145">
            <v>7.6633030341876252E-4</v>
          </cell>
          <cell r="AG145">
            <v>1.255333333333309E-2</v>
          </cell>
          <cell r="AH145">
            <v>16.3811</v>
          </cell>
          <cell r="AI145">
            <v>16.393653333333333</v>
          </cell>
          <cell r="AJ145">
            <v>7.1066947580266727E-4</v>
          </cell>
          <cell r="AK145">
            <v>1.130000000000031E-2</v>
          </cell>
          <cell r="AL145">
            <v>15.900499999999999</v>
          </cell>
          <cell r="AM145">
            <v>15.911799999999999</v>
          </cell>
          <cell r="AN145">
            <v>1.0997211421389529E-3</v>
          </cell>
          <cell r="AO145">
            <v>8.3999999999999631E-3</v>
          </cell>
          <cell r="AP145">
            <v>7.6383000000000001</v>
          </cell>
          <cell r="AQ145">
            <v>7.6467000000000001</v>
          </cell>
          <cell r="AR145">
            <v>1.0555884424294553E-4</v>
          </cell>
          <cell r="AS145">
            <v>4.3866666666663905E-3</v>
          </cell>
          <cell r="AT145">
            <v>41.556600000000003</v>
          </cell>
          <cell r="AU145">
            <v>41.560986666666672</v>
          </cell>
          <cell r="AV145">
            <v>1.008503065058293E-3</v>
          </cell>
          <cell r="AW145">
            <v>3.5699999999998511E-2</v>
          </cell>
          <cell r="AX145">
            <v>35.399000000000001</v>
          </cell>
          <cell r="AY145">
            <v>35.434699999999999</v>
          </cell>
          <cell r="AZ145">
            <v>7.1680850786529418E-4</v>
          </cell>
          <cell r="BA145">
            <v>5.4999999999996163E-3</v>
          </cell>
          <cell r="BB145">
            <v>7.6729000000000003</v>
          </cell>
          <cell r="BC145">
            <v>7.6783999999999999</v>
          </cell>
        </row>
        <row r="146">
          <cell r="B146">
            <v>98</v>
          </cell>
          <cell r="C146">
            <v>8</v>
          </cell>
          <cell r="D146">
            <v>8.8094941354049179E-4</v>
          </cell>
          <cell r="E146">
            <v>5.301333333333294E-2</v>
          </cell>
          <cell r="F146">
            <v>60.177500000000002</v>
          </cell>
          <cell r="G146">
            <v>60.230513333333334</v>
          </cell>
          <cell r="H146">
            <v>1.2917245125852515E-3</v>
          </cell>
          <cell r="I146">
            <v>9.4159999999999397E-2</v>
          </cell>
          <cell r="J146">
            <v>72.894800000000004</v>
          </cell>
          <cell r="K146">
            <v>72.988960000000006</v>
          </cell>
          <cell r="L146">
            <v>1.7968797426090818E-3</v>
          </cell>
          <cell r="M146">
            <v>9.8666666666664678E-4</v>
          </cell>
          <cell r="N146">
            <v>0.54910000000000003</v>
          </cell>
          <cell r="O146">
            <v>0.55008666666666672</v>
          </cell>
          <cell r="P146">
            <v>7.0442602815851553E-4</v>
          </cell>
          <cell r="Q146">
            <v>7.5973333333335322E-2</v>
          </cell>
          <cell r="R146">
            <v>107.8514</v>
          </cell>
          <cell r="S146">
            <v>107.92737333333334</v>
          </cell>
          <cell r="T146">
            <v>1.6169834106654853E-3</v>
          </cell>
          <cell r="U146">
            <v>7.6320000000000235E-2</v>
          </cell>
          <cell r="V146">
            <v>47.198999999999998</v>
          </cell>
          <cell r="W146">
            <v>47.275320000000001</v>
          </cell>
          <cell r="X146">
            <v>4.3938941837946073E-4</v>
          </cell>
          <cell r="Y146">
            <v>2.0026666666666415E-2</v>
          </cell>
          <cell r="Z146">
            <v>45.578400000000002</v>
          </cell>
          <cell r="AA146">
            <v>45.598426666666668</v>
          </cell>
          <cell r="AB146">
            <v>1.1353469958682949E-3</v>
          </cell>
          <cell r="AC146">
            <v>5.5626666666665867E-2</v>
          </cell>
          <cell r="AD146">
            <v>48.9953</v>
          </cell>
          <cell r="AE146">
            <v>49.050926666666669</v>
          </cell>
          <cell r="AF146">
            <v>8.7580606105001424E-4</v>
          </cell>
          <cell r="AG146">
            <v>1.434666666666639E-2</v>
          </cell>
          <cell r="AH146">
            <v>16.3811</v>
          </cell>
          <cell r="AI146">
            <v>16.395446666666665</v>
          </cell>
          <cell r="AJ146">
            <v>8.1219368663161973E-4</v>
          </cell>
          <cell r="AK146">
            <v>1.2914285714286069E-2</v>
          </cell>
          <cell r="AL146">
            <v>15.900499999999999</v>
          </cell>
          <cell r="AM146">
            <v>15.913414285714286</v>
          </cell>
          <cell r="AN146">
            <v>1.2568241624445176E-3</v>
          </cell>
          <cell r="AO146">
            <v>9.5999999999999575E-3</v>
          </cell>
          <cell r="AP146">
            <v>7.6383000000000001</v>
          </cell>
          <cell r="AQ146">
            <v>7.6478999999999999</v>
          </cell>
          <cell r="AR146">
            <v>1.2063867913479489E-4</v>
          </cell>
          <cell r="AS146">
            <v>5.0133333333330183E-3</v>
          </cell>
          <cell r="AT146">
            <v>41.556600000000003</v>
          </cell>
          <cell r="AU146">
            <v>41.561613333333334</v>
          </cell>
          <cell r="AV146">
            <v>1.1525749314951919E-3</v>
          </cell>
          <cell r="AW146">
            <v>4.0799999999998296E-2</v>
          </cell>
          <cell r="AX146">
            <v>35.399000000000001</v>
          </cell>
          <cell r="AY146">
            <v>35.439799999999998</v>
          </cell>
          <cell r="AZ146">
            <v>8.1920972327462194E-4</v>
          </cell>
          <cell r="BA146">
            <v>6.2857142857138471E-3</v>
          </cell>
          <cell r="BB146">
            <v>7.6729000000000003</v>
          </cell>
          <cell r="BC146">
            <v>7.6791857142857145</v>
          </cell>
        </row>
        <row r="147">
          <cell r="B147">
            <v>99</v>
          </cell>
          <cell r="C147">
            <v>9</v>
          </cell>
          <cell r="D147">
            <v>9.9106809023305335E-4</v>
          </cell>
          <cell r="E147">
            <v>5.9639999999999561E-2</v>
          </cell>
          <cell r="F147">
            <v>60.177500000000002</v>
          </cell>
          <cell r="G147">
            <v>60.237140000000004</v>
          </cell>
          <cell r="H147">
            <v>1.453190076658408E-3</v>
          </cell>
          <cell r="I147">
            <v>0.10592999999999933</v>
          </cell>
          <cell r="J147">
            <v>72.894800000000004</v>
          </cell>
          <cell r="K147">
            <v>73.000730000000004</v>
          </cell>
          <cell r="L147">
            <v>2.0214897104352167E-3</v>
          </cell>
          <cell r="M147">
            <v>1.1099999999999778E-3</v>
          </cell>
          <cell r="N147">
            <v>0.54910000000000003</v>
          </cell>
          <cell r="O147">
            <v>0.55020999999999998</v>
          </cell>
          <cell r="P147">
            <v>7.9247928167833009E-4</v>
          </cell>
          <cell r="Q147">
            <v>8.5470000000002239E-2</v>
          </cell>
          <cell r="R147">
            <v>107.8514</v>
          </cell>
          <cell r="S147">
            <v>107.93687</v>
          </cell>
          <cell r="T147">
            <v>1.8191063369986707E-3</v>
          </cell>
          <cell r="U147">
            <v>8.5860000000000269E-2</v>
          </cell>
          <cell r="V147">
            <v>47.198999999999998</v>
          </cell>
          <cell r="W147">
            <v>47.284859999999995</v>
          </cell>
          <cell r="X147">
            <v>4.9431309567689341E-4</v>
          </cell>
          <cell r="Y147">
            <v>2.2529999999999717E-2</v>
          </cell>
          <cell r="Z147">
            <v>45.578400000000002</v>
          </cell>
          <cell r="AA147">
            <v>45.600930000000005</v>
          </cell>
          <cell r="AB147">
            <v>1.2772653703518318E-3</v>
          </cell>
          <cell r="AC147">
            <v>6.2579999999999109E-2</v>
          </cell>
          <cell r="AD147">
            <v>48.9953</v>
          </cell>
          <cell r="AE147">
            <v>49.057879999999997</v>
          </cell>
          <cell r="AF147">
            <v>9.8528181868126597E-4</v>
          </cell>
          <cell r="AG147">
            <v>1.6139999999999689E-2</v>
          </cell>
          <cell r="AH147">
            <v>16.3811</v>
          </cell>
          <cell r="AI147">
            <v>16.39724</v>
          </cell>
          <cell r="AJ147">
            <v>9.137178974605722E-4</v>
          </cell>
          <cell r="AK147">
            <v>1.4528571428571826E-2</v>
          </cell>
          <cell r="AL147">
            <v>15.900499999999999</v>
          </cell>
          <cell r="AM147">
            <v>15.915028571428572</v>
          </cell>
          <cell r="AN147">
            <v>1.4139271827500824E-3</v>
          </cell>
          <cell r="AO147">
            <v>1.0799999999999952E-2</v>
          </cell>
          <cell r="AP147">
            <v>7.6383000000000001</v>
          </cell>
          <cell r="AQ147">
            <v>7.6490999999999998</v>
          </cell>
          <cell r="AR147">
            <v>1.3571851402664425E-4</v>
          </cell>
          <cell r="AS147">
            <v>5.6399999999996453E-3</v>
          </cell>
          <cell r="AT147">
            <v>41.556600000000003</v>
          </cell>
          <cell r="AU147">
            <v>41.562240000000003</v>
          </cell>
          <cell r="AV147">
            <v>1.2966467979320909E-3</v>
          </cell>
          <cell r="AW147">
            <v>4.5899999999998088E-2</v>
          </cell>
          <cell r="AX147">
            <v>35.399000000000001</v>
          </cell>
          <cell r="AY147">
            <v>35.444899999999997</v>
          </cell>
          <cell r="AZ147">
            <v>9.216109386839497E-4</v>
          </cell>
          <cell r="BA147">
            <v>7.0714285714280779E-3</v>
          </cell>
          <cell r="BB147">
            <v>7.6729000000000003</v>
          </cell>
          <cell r="BC147">
            <v>7.6799714285714282</v>
          </cell>
        </row>
        <row r="148">
          <cell r="B148">
            <v>100</v>
          </cell>
          <cell r="C148">
            <v>10</v>
          </cell>
          <cell r="D148">
            <v>1.1011867669256147E-3</v>
          </cell>
          <cell r="E148">
            <v>6.6266666666666182E-2</v>
          </cell>
          <cell r="F148">
            <v>60.177500000000002</v>
          </cell>
          <cell r="G148">
            <v>60.243766666666666</v>
          </cell>
          <cell r="H148">
            <v>1.6146556407315644E-3</v>
          </cell>
          <cell r="I148">
            <v>0.11769999999999925</v>
          </cell>
          <cell r="J148">
            <v>72.894800000000004</v>
          </cell>
          <cell r="K148">
            <v>73.012500000000003</v>
          </cell>
          <cell r="L148">
            <v>2.2460996782613521E-3</v>
          </cell>
          <cell r="M148">
            <v>1.2333333333333085E-3</v>
          </cell>
          <cell r="N148">
            <v>0.54910000000000003</v>
          </cell>
          <cell r="O148">
            <v>0.55033333333333334</v>
          </cell>
          <cell r="P148">
            <v>8.8053253519814443E-4</v>
          </cell>
          <cell r="Q148">
            <v>9.4966666666669156E-2</v>
          </cell>
          <cell r="R148">
            <v>107.8514</v>
          </cell>
          <cell r="S148">
            <v>107.94636666666666</v>
          </cell>
          <cell r="T148">
            <v>2.0212292633318566E-3</v>
          </cell>
          <cell r="U148">
            <v>9.5400000000000304E-2</v>
          </cell>
          <cell r="V148">
            <v>47.198999999999998</v>
          </cell>
          <cell r="W148">
            <v>47.294399999999996</v>
          </cell>
          <cell r="X148">
            <v>5.4923677297432597E-4</v>
          </cell>
          <cell r="Y148">
            <v>2.5033333333333019E-2</v>
          </cell>
          <cell r="Z148">
            <v>45.578400000000002</v>
          </cell>
          <cell r="AA148">
            <v>45.603433333333335</v>
          </cell>
          <cell r="AB148">
            <v>1.4191837448353686E-3</v>
          </cell>
          <cell r="AC148">
            <v>6.9533333333332337E-2</v>
          </cell>
          <cell r="AD148">
            <v>48.9953</v>
          </cell>
          <cell r="AE148">
            <v>49.064833333333333</v>
          </cell>
          <cell r="AF148">
            <v>1.0947575763125177E-3</v>
          </cell>
          <cell r="AG148">
            <v>1.7933333333332985E-2</v>
          </cell>
          <cell r="AH148">
            <v>16.3811</v>
          </cell>
          <cell r="AI148">
            <v>16.399033333333332</v>
          </cell>
          <cell r="AJ148">
            <v>1.0152421082895247E-3</v>
          </cell>
          <cell r="AK148">
            <v>1.6142857142857587E-2</v>
          </cell>
          <cell r="AL148">
            <v>15.900499999999999</v>
          </cell>
          <cell r="AM148">
            <v>15.916642857142858</v>
          </cell>
          <cell r="AN148">
            <v>1.5710302030556469E-3</v>
          </cell>
          <cell r="AO148">
            <v>1.1999999999999946E-2</v>
          </cell>
          <cell r="AP148">
            <v>7.6383000000000001</v>
          </cell>
          <cell r="AQ148">
            <v>7.6502999999999997</v>
          </cell>
          <cell r="AR148">
            <v>1.5079834891849363E-4</v>
          </cell>
          <cell r="AS148">
            <v>6.2666666666662723E-3</v>
          </cell>
          <cell r="AT148">
            <v>41.556600000000003</v>
          </cell>
          <cell r="AU148">
            <v>41.562866666666672</v>
          </cell>
          <cell r="AV148">
            <v>1.4407186643689898E-3</v>
          </cell>
          <cell r="AW148">
            <v>5.0999999999997873E-2</v>
          </cell>
          <cell r="AX148">
            <v>35.399000000000001</v>
          </cell>
          <cell r="AY148">
            <v>35.449999999999996</v>
          </cell>
          <cell r="AZ148">
            <v>1.0240121540932773E-3</v>
          </cell>
          <cell r="BA148">
            <v>7.8571428571423095E-3</v>
          </cell>
          <cell r="BB148">
            <v>7.6729000000000003</v>
          </cell>
          <cell r="BC148">
            <v>7.6807571428571428</v>
          </cell>
        </row>
        <row r="149">
          <cell r="B149">
            <v>101</v>
          </cell>
          <cell r="C149">
            <v>11</v>
          </cell>
          <cell r="D149">
            <v>1.2113054436181762E-3</v>
          </cell>
          <cell r="E149">
            <v>7.2893333333332797E-2</v>
          </cell>
          <cell r="F149">
            <v>60.177500000000002</v>
          </cell>
          <cell r="G149">
            <v>60.250393333333335</v>
          </cell>
          <cell r="H149">
            <v>1.7761212048047208E-3</v>
          </cell>
          <cell r="I149">
            <v>0.12946999999999917</v>
          </cell>
          <cell r="J149">
            <v>72.894800000000004</v>
          </cell>
          <cell r="K149">
            <v>73.024270000000001</v>
          </cell>
          <cell r="L149">
            <v>2.4707096460874875E-3</v>
          </cell>
          <cell r="M149">
            <v>1.3566666666666393E-3</v>
          </cell>
          <cell r="N149">
            <v>0.54910000000000003</v>
          </cell>
          <cell r="O149">
            <v>0.55045666666666671</v>
          </cell>
          <cell r="P149">
            <v>9.6858578871795889E-4</v>
          </cell>
          <cell r="Q149">
            <v>0.10446333333333607</v>
          </cell>
          <cell r="R149">
            <v>107.8514</v>
          </cell>
          <cell r="S149">
            <v>107.95586333333334</v>
          </cell>
          <cell r="T149">
            <v>2.2233521896650424E-3</v>
          </cell>
          <cell r="U149">
            <v>0.10494000000000032</v>
          </cell>
          <cell r="V149">
            <v>47.198999999999998</v>
          </cell>
          <cell r="W149">
            <v>47.303939999999997</v>
          </cell>
          <cell r="X149">
            <v>6.0416045027175853E-4</v>
          </cell>
          <cell r="Y149">
            <v>2.7536666666666321E-2</v>
          </cell>
          <cell r="Z149">
            <v>45.578400000000002</v>
          </cell>
          <cell r="AA149">
            <v>45.605936666666665</v>
          </cell>
          <cell r="AB149">
            <v>1.5611021193189052E-3</v>
          </cell>
          <cell r="AC149">
            <v>7.6486666666665565E-2</v>
          </cell>
          <cell r="AD149">
            <v>48.9953</v>
          </cell>
          <cell r="AE149">
            <v>49.071786666666668</v>
          </cell>
          <cell r="AF149">
            <v>1.2042333339437696E-3</v>
          </cell>
          <cell r="AG149">
            <v>1.9726666666666285E-2</v>
          </cell>
          <cell r="AH149">
            <v>16.3811</v>
          </cell>
          <cell r="AI149">
            <v>16.400826666666667</v>
          </cell>
          <cell r="AJ149">
            <v>1.116766319118477E-3</v>
          </cell>
          <cell r="AK149">
            <v>1.7757142857143342E-2</v>
          </cell>
          <cell r="AL149">
            <v>15.900499999999999</v>
          </cell>
          <cell r="AM149">
            <v>15.918257142857142</v>
          </cell>
          <cell r="AN149">
            <v>1.7281332233612117E-3</v>
          </cell>
          <cell r="AO149">
            <v>1.3199999999999943E-2</v>
          </cell>
          <cell r="AP149">
            <v>7.6383000000000001</v>
          </cell>
          <cell r="AQ149">
            <v>7.6515000000000004</v>
          </cell>
          <cell r="AR149">
            <v>1.65878183810343E-4</v>
          </cell>
          <cell r="AS149">
            <v>6.8933333333329001E-3</v>
          </cell>
          <cell r="AT149">
            <v>41.556600000000003</v>
          </cell>
          <cell r="AU149">
            <v>41.563493333333334</v>
          </cell>
          <cell r="AV149">
            <v>1.584790530805889E-3</v>
          </cell>
          <cell r="AW149">
            <v>5.6099999999997659E-2</v>
          </cell>
          <cell r="AX149">
            <v>35.399000000000001</v>
          </cell>
          <cell r="AY149">
            <v>35.455100000000002</v>
          </cell>
          <cell r="AZ149">
            <v>1.1264133695026051E-3</v>
          </cell>
          <cell r="BA149">
            <v>8.6428571428565394E-3</v>
          </cell>
          <cell r="BB149">
            <v>7.6729000000000003</v>
          </cell>
          <cell r="BC149">
            <v>7.6815428571428566</v>
          </cell>
        </row>
        <row r="150">
          <cell r="B150">
            <v>102</v>
          </cell>
          <cell r="C150">
            <v>12</v>
          </cell>
          <cell r="D150">
            <v>1.3214241203107376E-3</v>
          </cell>
          <cell r="E150">
            <v>7.9519999999999411E-2</v>
          </cell>
          <cell r="F150">
            <v>60.177500000000002</v>
          </cell>
          <cell r="G150">
            <v>60.257020000000004</v>
          </cell>
          <cell r="H150">
            <v>1.937586768877877E-3</v>
          </cell>
          <cell r="I150">
            <v>0.14123999999999909</v>
          </cell>
          <cell r="J150">
            <v>72.894800000000004</v>
          </cell>
          <cell r="K150">
            <v>73.03604</v>
          </cell>
          <cell r="L150">
            <v>2.6953196139136225E-3</v>
          </cell>
          <cell r="M150">
            <v>1.4799999999999703E-3</v>
          </cell>
          <cell r="N150">
            <v>0.54910000000000003</v>
          </cell>
          <cell r="O150">
            <v>0.55057999999999996</v>
          </cell>
          <cell r="P150">
            <v>1.0566390422377735E-3</v>
          </cell>
          <cell r="Q150">
            <v>0.11396000000000299</v>
          </cell>
          <cell r="R150">
            <v>107.8514</v>
          </cell>
          <cell r="S150">
            <v>107.96536</v>
          </cell>
          <cell r="T150">
            <v>2.4254751159982278E-3</v>
          </cell>
          <cell r="U150">
            <v>0.11448000000000036</v>
          </cell>
          <cell r="V150">
            <v>47.198999999999998</v>
          </cell>
          <cell r="W150">
            <v>47.313479999999998</v>
          </cell>
          <cell r="X150">
            <v>6.590841275691911E-4</v>
          </cell>
          <cell r="Y150">
            <v>3.0039999999999623E-2</v>
          </cell>
          <cell r="Z150">
            <v>45.578400000000002</v>
          </cell>
          <cell r="AA150">
            <v>45.608440000000002</v>
          </cell>
          <cell r="AB150">
            <v>1.7030204938024423E-3</v>
          </cell>
          <cell r="AC150">
            <v>8.3439999999998807E-2</v>
          </cell>
          <cell r="AD150">
            <v>48.9953</v>
          </cell>
          <cell r="AE150">
            <v>49.078739999999996</v>
          </cell>
          <cell r="AF150">
            <v>1.3137090915750214E-3</v>
          </cell>
          <cell r="AG150">
            <v>2.1519999999999585E-2</v>
          </cell>
          <cell r="AH150">
            <v>16.3811</v>
          </cell>
          <cell r="AI150">
            <v>16.402619999999999</v>
          </cell>
          <cell r="AJ150">
            <v>1.2182905299474296E-3</v>
          </cell>
          <cell r="AK150">
            <v>1.9371428571429102E-2</v>
          </cell>
          <cell r="AL150">
            <v>15.900499999999999</v>
          </cell>
          <cell r="AM150">
            <v>15.919871428571428</v>
          </cell>
          <cell r="AN150">
            <v>1.8852362436667762E-3</v>
          </cell>
          <cell r="AO150">
            <v>1.4399999999999937E-2</v>
          </cell>
          <cell r="AP150">
            <v>7.6383000000000001</v>
          </cell>
          <cell r="AQ150">
            <v>7.6527000000000003</v>
          </cell>
          <cell r="AR150">
            <v>1.8095801870219233E-4</v>
          </cell>
          <cell r="AS150">
            <v>7.5199999999995271E-3</v>
          </cell>
          <cell r="AT150">
            <v>41.556600000000003</v>
          </cell>
          <cell r="AU150">
            <v>41.564120000000003</v>
          </cell>
          <cell r="AV150">
            <v>1.728862397242788E-3</v>
          </cell>
          <cell r="AW150">
            <v>6.1199999999997444E-2</v>
          </cell>
          <cell r="AX150">
            <v>35.399000000000001</v>
          </cell>
          <cell r="AY150">
            <v>35.4602</v>
          </cell>
          <cell r="AZ150">
            <v>1.2288145849119329E-3</v>
          </cell>
          <cell r="BA150">
            <v>9.4285714285707711E-3</v>
          </cell>
          <cell r="BB150">
            <v>7.6729000000000003</v>
          </cell>
          <cell r="BC150">
            <v>7.6823285714285712</v>
          </cell>
        </row>
        <row r="151">
          <cell r="B151">
            <v>103</v>
          </cell>
          <cell r="C151">
            <v>13</v>
          </cell>
          <cell r="D151">
            <v>1.4315427970032989E-3</v>
          </cell>
          <cell r="E151">
            <v>8.6146666666666025E-2</v>
          </cell>
          <cell r="F151">
            <v>60.177500000000002</v>
          </cell>
          <cell r="G151">
            <v>60.263646666666666</v>
          </cell>
          <cell r="H151">
            <v>2.0990523329510336E-3</v>
          </cell>
          <cell r="I151">
            <v>0.15300999999999904</v>
          </cell>
          <cell r="J151">
            <v>72.894800000000004</v>
          </cell>
          <cell r="K151">
            <v>73.047809999999998</v>
          </cell>
          <cell r="L151">
            <v>2.9199295817397574E-3</v>
          </cell>
          <cell r="M151">
            <v>1.603333333333301E-3</v>
          </cell>
          <cell r="N151">
            <v>0.54910000000000003</v>
          </cell>
          <cell r="O151">
            <v>0.55070333333333332</v>
          </cell>
          <cell r="P151">
            <v>1.1446922957575878E-3</v>
          </cell>
          <cell r="Q151">
            <v>0.12345666666666991</v>
          </cell>
          <cell r="R151">
            <v>107.8514</v>
          </cell>
          <cell r="S151">
            <v>107.97485666666667</v>
          </cell>
          <cell r="T151">
            <v>2.6275980423314132E-3</v>
          </cell>
          <cell r="U151">
            <v>0.12402000000000039</v>
          </cell>
          <cell r="V151">
            <v>47.198999999999998</v>
          </cell>
          <cell r="W151">
            <v>47.32302</v>
          </cell>
          <cell r="X151">
            <v>7.1400780486662377E-4</v>
          </cell>
          <cell r="Y151">
            <v>3.2543333333332924E-2</v>
          </cell>
          <cell r="Z151">
            <v>45.578400000000002</v>
          </cell>
          <cell r="AA151">
            <v>45.610943333333339</v>
          </cell>
          <cell r="AB151">
            <v>1.8449388682859791E-3</v>
          </cell>
          <cell r="AC151">
            <v>9.0393333333332035E-2</v>
          </cell>
          <cell r="AD151">
            <v>48.9953</v>
          </cell>
          <cell r="AE151">
            <v>49.085693333333332</v>
          </cell>
          <cell r="AF151">
            <v>1.4231848492062731E-3</v>
          </cell>
          <cell r="AG151">
            <v>2.3313333333332884E-2</v>
          </cell>
          <cell r="AH151">
            <v>16.3811</v>
          </cell>
          <cell r="AI151">
            <v>16.404413333333334</v>
          </cell>
          <cell r="AJ151">
            <v>1.319814740776382E-3</v>
          </cell>
          <cell r="AK151">
            <v>2.0985714285714861E-2</v>
          </cell>
          <cell r="AL151">
            <v>15.900499999999999</v>
          </cell>
          <cell r="AM151">
            <v>15.921485714285714</v>
          </cell>
          <cell r="AN151">
            <v>2.0423392639723407E-3</v>
          </cell>
          <cell r="AO151">
            <v>1.5599999999999932E-2</v>
          </cell>
          <cell r="AP151">
            <v>7.6383000000000001</v>
          </cell>
          <cell r="AQ151">
            <v>7.6539000000000001</v>
          </cell>
          <cell r="AR151">
            <v>1.960378535940417E-4</v>
          </cell>
          <cell r="AS151">
            <v>8.1466666666661549E-3</v>
          </cell>
          <cell r="AT151">
            <v>41.556600000000003</v>
          </cell>
          <cell r="AU151">
            <v>41.564746666666672</v>
          </cell>
          <cell r="AV151">
            <v>1.872934263679687E-3</v>
          </cell>
          <cell r="AW151">
            <v>6.6299999999997236E-2</v>
          </cell>
          <cell r="AX151">
            <v>35.399000000000001</v>
          </cell>
          <cell r="AY151">
            <v>35.465299999999999</v>
          </cell>
          <cell r="AZ151">
            <v>1.3312158003212606E-3</v>
          </cell>
          <cell r="BA151">
            <v>1.0214285714285001E-2</v>
          </cell>
          <cell r="BB151">
            <v>7.6729000000000003</v>
          </cell>
          <cell r="BC151">
            <v>7.6831142857142849</v>
          </cell>
        </row>
        <row r="152">
          <cell r="B152">
            <v>104</v>
          </cell>
          <cell r="C152">
            <v>14</v>
          </cell>
          <cell r="D152">
            <v>1.5416614736958605E-3</v>
          </cell>
          <cell r="E152">
            <v>9.2773333333332653E-2</v>
          </cell>
          <cell r="F152">
            <v>60.177500000000002</v>
          </cell>
          <cell r="G152">
            <v>60.270273333333336</v>
          </cell>
          <cell r="H152">
            <v>2.2605178970241898E-3</v>
          </cell>
          <cell r="I152">
            <v>0.16477999999999896</v>
          </cell>
          <cell r="J152">
            <v>72.894800000000004</v>
          </cell>
          <cell r="K152">
            <v>73.059579999999997</v>
          </cell>
          <cell r="L152">
            <v>3.1445395495658932E-3</v>
          </cell>
          <cell r="M152">
            <v>1.726666666666632E-3</v>
          </cell>
          <cell r="N152">
            <v>0.54910000000000003</v>
          </cell>
          <cell r="O152">
            <v>0.55082666666666669</v>
          </cell>
          <cell r="P152">
            <v>1.2327455492774021E-3</v>
          </cell>
          <cell r="Q152">
            <v>0.13295333333333684</v>
          </cell>
          <cell r="R152">
            <v>107.8514</v>
          </cell>
          <cell r="S152">
            <v>107.98435333333333</v>
          </cell>
          <cell r="T152">
            <v>2.8297209686645995E-3</v>
          </cell>
          <cell r="U152">
            <v>0.13356000000000043</v>
          </cell>
          <cell r="V152">
            <v>47.198999999999998</v>
          </cell>
          <cell r="W152">
            <v>47.332560000000001</v>
          </cell>
          <cell r="X152">
            <v>7.6893148216405623E-4</v>
          </cell>
          <cell r="Y152">
            <v>3.5046666666666226E-2</v>
          </cell>
          <cell r="Z152">
            <v>45.578400000000002</v>
          </cell>
          <cell r="AA152">
            <v>45.613446666666668</v>
          </cell>
          <cell r="AB152">
            <v>1.9868572427695157E-3</v>
          </cell>
          <cell r="AC152">
            <v>9.7346666666665277E-2</v>
          </cell>
          <cell r="AD152">
            <v>48.9953</v>
          </cell>
          <cell r="AE152">
            <v>49.092646666666667</v>
          </cell>
          <cell r="AF152">
            <v>1.532660606837525E-3</v>
          </cell>
          <cell r="AG152">
            <v>2.510666666666618E-2</v>
          </cell>
          <cell r="AH152">
            <v>16.3811</v>
          </cell>
          <cell r="AI152">
            <v>16.406206666666666</v>
          </cell>
          <cell r="AJ152">
            <v>1.4213389516053345E-3</v>
          </cell>
          <cell r="AK152">
            <v>2.260000000000062E-2</v>
          </cell>
          <cell r="AL152">
            <v>15.900499999999999</v>
          </cell>
          <cell r="AM152">
            <v>15.9231</v>
          </cell>
          <cell r="AN152">
            <v>2.1994422842779057E-3</v>
          </cell>
          <cell r="AO152">
            <v>1.6799999999999926E-2</v>
          </cell>
          <cell r="AP152">
            <v>7.6383000000000001</v>
          </cell>
          <cell r="AQ152">
            <v>7.6551</v>
          </cell>
          <cell r="AR152">
            <v>2.1111768848589105E-4</v>
          </cell>
          <cell r="AS152">
            <v>8.773333333332781E-3</v>
          </cell>
          <cell r="AT152">
            <v>41.556600000000003</v>
          </cell>
          <cell r="AU152">
            <v>41.565373333333334</v>
          </cell>
          <cell r="AV152">
            <v>2.0170061301165859E-3</v>
          </cell>
          <cell r="AW152">
            <v>7.1399999999997021E-2</v>
          </cell>
          <cell r="AX152">
            <v>35.399000000000001</v>
          </cell>
          <cell r="AY152">
            <v>35.470399999999998</v>
          </cell>
          <cell r="AZ152">
            <v>1.4336170157305884E-3</v>
          </cell>
          <cell r="BA152">
            <v>1.0999999999999233E-2</v>
          </cell>
          <cell r="BB152">
            <v>7.6729000000000003</v>
          </cell>
          <cell r="BC152">
            <v>7.6838999999999995</v>
          </cell>
        </row>
        <row r="153">
          <cell r="B153">
            <v>105</v>
          </cell>
          <cell r="C153">
            <v>15</v>
          </cell>
          <cell r="D153">
            <v>1.651780150388422E-3</v>
          </cell>
          <cell r="E153">
            <v>9.9399999999999267E-2</v>
          </cell>
          <cell r="F153">
            <v>60.177500000000002</v>
          </cell>
          <cell r="G153">
            <v>60.276899999999998</v>
          </cell>
          <cell r="H153">
            <v>2.4219834610973465E-3</v>
          </cell>
          <cell r="I153">
            <v>0.17654999999999887</v>
          </cell>
          <cell r="J153">
            <v>72.894800000000004</v>
          </cell>
          <cell r="K153">
            <v>73.071349999999995</v>
          </cell>
          <cell r="L153">
            <v>3.3691495173920282E-3</v>
          </cell>
          <cell r="M153">
            <v>1.8499999999999628E-3</v>
          </cell>
          <cell r="N153">
            <v>0.54910000000000003</v>
          </cell>
          <cell r="O153">
            <v>0.55095000000000005</v>
          </cell>
          <cell r="P153">
            <v>1.3207988027972167E-3</v>
          </cell>
          <cell r="Q153">
            <v>0.14245000000000374</v>
          </cell>
          <cell r="R153">
            <v>107.8514</v>
          </cell>
          <cell r="S153">
            <v>107.99385000000001</v>
          </cell>
          <cell r="T153">
            <v>3.0318438949977849E-3</v>
          </cell>
          <cell r="U153">
            <v>0.14310000000000045</v>
          </cell>
          <cell r="V153">
            <v>47.198999999999998</v>
          </cell>
          <cell r="W153">
            <v>47.342100000000002</v>
          </cell>
          <cell r="X153">
            <v>8.238551594614889E-4</v>
          </cell>
          <cell r="Y153">
            <v>3.7549999999999528E-2</v>
          </cell>
          <cell r="Z153">
            <v>45.578400000000002</v>
          </cell>
          <cell r="AA153">
            <v>45.615949999999998</v>
          </cell>
          <cell r="AB153">
            <v>2.1287756172530528E-3</v>
          </cell>
          <cell r="AC153">
            <v>0.10429999999999851</v>
          </cell>
          <cell r="AD153">
            <v>48.9953</v>
          </cell>
          <cell r="AE153">
            <v>49.099599999999995</v>
          </cell>
          <cell r="AF153">
            <v>1.6421363644687768E-3</v>
          </cell>
          <cell r="AG153">
            <v>2.689999999999948E-2</v>
          </cell>
          <cell r="AH153">
            <v>16.3811</v>
          </cell>
          <cell r="AI153">
            <v>16.408000000000001</v>
          </cell>
          <cell r="AJ153">
            <v>1.5228631624342871E-3</v>
          </cell>
          <cell r="AK153">
            <v>2.4214285714286379E-2</v>
          </cell>
          <cell r="AL153">
            <v>15.900499999999999</v>
          </cell>
          <cell r="AM153">
            <v>15.924714285714286</v>
          </cell>
          <cell r="AN153">
            <v>2.3565453045834707E-3</v>
          </cell>
          <cell r="AO153">
            <v>1.7999999999999922E-2</v>
          </cell>
          <cell r="AP153">
            <v>7.6383000000000001</v>
          </cell>
          <cell r="AQ153">
            <v>7.6562999999999999</v>
          </cell>
          <cell r="AR153">
            <v>2.2619752337774043E-4</v>
          </cell>
          <cell r="AS153">
            <v>9.3999999999994088E-3</v>
          </cell>
          <cell r="AT153">
            <v>41.556600000000003</v>
          </cell>
          <cell r="AU153">
            <v>41.566000000000003</v>
          </cell>
          <cell r="AV153">
            <v>2.1610779965534851E-3</v>
          </cell>
          <cell r="AW153">
            <v>7.6499999999996807E-2</v>
          </cell>
          <cell r="AX153">
            <v>35.399000000000001</v>
          </cell>
          <cell r="AY153">
            <v>35.475499999999997</v>
          </cell>
          <cell r="AZ153">
            <v>1.5360182311399161E-3</v>
          </cell>
          <cell r="BA153">
            <v>1.1785714285713464E-2</v>
          </cell>
          <cell r="BB153">
            <v>7.6729000000000003</v>
          </cell>
          <cell r="BC153">
            <v>7.6846857142857141</v>
          </cell>
        </row>
        <row r="154">
          <cell r="B154">
            <v>106</v>
          </cell>
          <cell r="C154">
            <v>16</v>
          </cell>
          <cell r="D154">
            <v>1.7618988270809836E-3</v>
          </cell>
          <cell r="E154">
            <v>0.10602666666666588</v>
          </cell>
          <cell r="F154">
            <v>60.177500000000002</v>
          </cell>
          <cell r="G154">
            <v>60.283526666666667</v>
          </cell>
          <cell r="H154">
            <v>2.5834490251705031E-3</v>
          </cell>
          <cell r="I154">
            <v>0.18831999999999879</v>
          </cell>
          <cell r="J154">
            <v>72.894800000000004</v>
          </cell>
          <cell r="K154">
            <v>73.083120000000008</v>
          </cell>
          <cell r="L154">
            <v>3.5937594852181636E-3</v>
          </cell>
          <cell r="M154">
            <v>1.9733333333332936E-3</v>
          </cell>
          <cell r="N154">
            <v>0.54910000000000003</v>
          </cell>
          <cell r="O154">
            <v>0.5510733333333333</v>
          </cell>
          <cell r="P154">
            <v>1.4088520563170311E-3</v>
          </cell>
          <cell r="Q154">
            <v>0.15194666666667064</v>
          </cell>
          <cell r="R154">
            <v>107.8514</v>
          </cell>
          <cell r="S154">
            <v>108.00334666666667</v>
          </cell>
          <cell r="T154">
            <v>3.2339668213309707E-3</v>
          </cell>
          <cell r="U154">
            <v>0.15264000000000047</v>
          </cell>
          <cell r="V154">
            <v>47.198999999999998</v>
          </cell>
          <cell r="W154">
            <v>47.351639999999996</v>
          </cell>
          <cell r="X154">
            <v>8.7877883675892146E-4</v>
          </cell>
          <cell r="Y154">
            <v>4.005333333333283E-2</v>
          </cell>
          <cell r="Z154">
            <v>45.578400000000002</v>
          </cell>
          <cell r="AA154">
            <v>45.618453333333335</v>
          </cell>
          <cell r="AB154">
            <v>2.2706939917365898E-3</v>
          </cell>
          <cell r="AC154">
            <v>0.11125333333333173</v>
          </cell>
          <cell r="AD154">
            <v>48.9953</v>
          </cell>
          <cell r="AE154">
            <v>49.106553333333331</v>
          </cell>
          <cell r="AF154">
            <v>1.7516121221000285E-3</v>
          </cell>
          <cell r="AG154">
            <v>2.8693333333332779E-2</v>
          </cell>
          <cell r="AH154">
            <v>16.3811</v>
          </cell>
          <cell r="AI154">
            <v>16.409793333333333</v>
          </cell>
          <cell r="AJ154">
            <v>1.6243873732632395E-3</v>
          </cell>
          <cell r="AK154">
            <v>2.5828571428572138E-2</v>
          </cell>
          <cell r="AL154">
            <v>15.900499999999999</v>
          </cell>
          <cell r="AM154">
            <v>15.926328571428572</v>
          </cell>
          <cell r="AN154">
            <v>2.5136483248890352E-3</v>
          </cell>
          <cell r="AO154">
            <v>1.9199999999999915E-2</v>
          </cell>
          <cell r="AP154">
            <v>7.6383000000000001</v>
          </cell>
          <cell r="AQ154">
            <v>7.6574999999999998</v>
          </cell>
          <cell r="AR154">
            <v>2.4127735826958978E-4</v>
          </cell>
          <cell r="AS154">
            <v>1.0026666666666037E-2</v>
          </cell>
          <cell r="AT154">
            <v>41.556600000000003</v>
          </cell>
          <cell r="AU154">
            <v>41.566626666666671</v>
          </cell>
          <cell r="AV154">
            <v>2.3051498629903838E-3</v>
          </cell>
          <cell r="AW154">
            <v>8.1599999999996592E-2</v>
          </cell>
          <cell r="AX154">
            <v>35.399000000000001</v>
          </cell>
          <cell r="AY154">
            <v>35.480599999999995</v>
          </cell>
          <cell r="AZ154">
            <v>1.6384194465492439E-3</v>
          </cell>
          <cell r="BA154">
            <v>1.2571428571427694E-2</v>
          </cell>
          <cell r="BB154">
            <v>7.6729000000000003</v>
          </cell>
          <cell r="BC154">
            <v>7.6854714285714278</v>
          </cell>
        </row>
        <row r="155">
          <cell r="B155">
            <v>107</v>
          </cell>
          <cell r="C155">
            <v>17</v>
          </cell>
          <cell r="D155">
            <v>1.8720175037735449E-3</v>
          </cell>
          <cell r="E155">
            <v>0.11265333333333251</v>
          </cell>
          <cell r="F155">
            <v>60.177500000000002</v>
          </cell>
          <cell r="G155">
            <v>60.290153333333336</v>
          </cell>
          <cell r="H155">
            <v>2.7449145892436593E-3</v>
          </cell>
          <cell r="I155">
            <v>0.20008999999999871</v>
          </cell>
          <cell r="J155">
            <v>72.894800000000004</v>
          </cell>
          <cell r="K155">
            <v>73.094890000000007</v>
          </cell>
          <cell r="L155">
            <v>3.8183694530442985E-3</v>
          </cell>
          <cell r="M155">
            <v>2.0966666666666243E-3</v>
          </cell>
          <cell r="N155">
            <v>0.54910000000000003</v>
          </cell>
          <cell r="O155">
            <v>0.55119666666666667</v>
          </cell>
          <cell r="P155">
            <v>1.4969053098368456E-3</v>
          </cell>
          <cell r="Q155">
            <v>0.16144333333333757</v>
          </cell>
          <cell r="R155">
            <v>107.8514</v>
          </cell>
          <cell r="S155">
            <v>108.01284333333334</v>
          </cell>
          <cell r="T155">
            <v>3.4360897476641561E-3</v>
          </cell>
          <cell r="U155">
            <v>0.16218000000000052</v>
          </cell>
          <cell r="V155">
            <v>47.198999999999998</v>
          </cell>
          <cell r="W155">
            <v>47.361179999999997</v>
          </cell>
          <cell r="X155">
            <v>9.3370251405635414E-4</v>
          </cell>
          <cell r="Y155">
            <v>4.2556666666666132E-2</v>
          </cell>
          <cell r="Z155">
            <v>45.578400000000002</v>
          </cell>
          <cell r="AA155">
            <v>45.620956666666672</v>
          </cell>
          <cell r="AB155">
            <v>2.4126123662201264E-3</v>
          </cell>
          <cell r="AC155">
            <v>0.11820666666666498</v>
          </cell>
          <cell r="AD155">
            <v>48.9953</v>
          </cell>
          <cell r="AE155">
            <v>49.113506666666666</v>
          </cell>
          <cell r="AF155">
            <v>1.8610878797312804E-3</v>
          </cell>
          <cell r="AG155">
            <v>3.0486666666666076E-2</v>
          </cell>
          <cell r="AH155">
            <v>16.3811</v>
          </cell>
          <cell r="AI155">
            <v>16.411586666666665</v>
          </cell>
          <cell r="AJ155">
            <v>1.7259115840921918E-3</v>
          </cell>
          <cell r="AK155">
            <v>2.7442857142857897E-2</v>
          </cell>
          <cell r="AL155">
            <v>15.900499999999999</v>
          </cell>
          <cell r="AM155">
            <v>15.927942857142858</v>
          </cell>
          <cell r="AN155">
            <v>2.6707513451945998E-3</v>
          </cell>
          <cell r="AO155">
            <v>2.0399999999999911E-2</v>
          </cell>
          <cell r="AP155">
            <v>7.6383000000000001</v>
          </cell>
          <cell r="AQ155">
            <v>7.6586999999999996</v>
          </cell>
          <cell r="AR155">
            <v>2.5635719316143918E-4</v>
          </cell>
          <cell r="AS155">
            <v>1.0653333333332663E-2</v>
          </cell>
          <cell r="AT155">
            <v>41.556600000000003</v>
          </cell>
          <cell r="AU155">
            <v>41.567253333333333</v>
          </cell>
          <cell r="AV155">
            <v>2.449221729427283E-3</v>
          </cell>
          <cell r="AW155">
            <v>8.6699999999996377E-2</v>
          </cell>
          <cell r="AX155">
            <v>35.399000000000001</v>
          </cell>
          <cell r="AY155">
            <v>35.485699999999994</v>
          </cell>
          <cell r="AZ155">
            <v>1.7408206619585716E-3</v>
          </cell>
          <cell r="BA155">
            <v>1.3357142857141926E-2</v>
          </cell>
          <cell r="BB155">
            <v>7.6729000000000003</v>
          </cell>
          <cell r="BC155">
            <v>7.6862571428571425</v>
          </cell>
        </row>
        <row r="156">
          <cell r="B156">
            <v>108</v>
          </cell>
          <cell r="C156">
            <v>18</v>
          </cell>
          <cell r="D156">
            <v>1.9821361804661067E-3</v>
          </cell>
          <cell r="E156">
            <v>0.11927999999999912</v>
          </cell>
          <cell r="F156">
            <v>60.177500000000002</v>
          </cell>
          <cell r="G156">
            <v>60.296779999999998</v>
          </cell>
          <cell r="H156">
            <v>2.9063801533168159E-3</v>
          </cell>
          <cell r="I156">
            <v>0.21185999999999866</v>
          </cell>
          <cell r="J156">
            <v>72.894800000000004</v>
          </cell>
          <cell r="K156">
            <v>73.106660000000005</v>
          </cell>
          <cell r="L156">
            <v>4.0429794208704335E-3</v>
          </cell>
          <cell r="M156">
            <v>2.2199999999999555E-3</v>
          </cell>
          <cell r="N156">
            <v>0.54910000000000003</v>
          </cell>
          <cell r="O156">
            <v>0.55132000000000003</v>
          </cell>
          <cell r="P156">
            <v>1.5849585633566602E-3</v>
          </cell>
          <cell r="Q156">
            <v>0.17094000000000448</v>
          </cell>
          <cell r="R156">
            <v>107.8514</v>
          </cell>
          <cell r="S156">
            <v>108.02234</v>
          </cell>
          <cell r="T156">
            <v>3.6382126739973415E-3</v>
          </cell>
          <cell r="U156">
            <v>0.17172000000000054</v>
          </cell>
          <cell r="V156">
            <v>47.198999999999998</v>
          </cell>
          <cell r="W156">
            <v>47.370719999999999</v>
          </cell>
          <cell r="X156">
            <v>9.8862619135378681E-4</v>
          </cell>
          <cell r="Y156">
            <v>4.5059999999999434E-2</v>
          </cell>
          <cell r="Z156">
            <v>45.578400000000002</v>
          </cell>
          <cell r="AA156">
            <v>45.623460000000001</v>
          </cell>
          <cell r="AB156">
            <v>2.5545307407036635E-3</v>
          </cell>
          <cell r="AC156">
            <v>0.12515999999999822</v>
          </cell>
          <cell r="AD156">
            <v>48.9953</v>
          </cell>
          <cell r="AE156">
            <v>49.120460000000001</v>
          </cell>
          <cell r="AF156">
            <v>1.9705636373625319E-3</v>
          </cell>
          <cell r="AG156">
            <v>3.2279999999999379E-2</v>
          </cell>
          <cell r="AH156">
            <v>16.3811</v>
          </cell>
          <cell r="AI156">
            <v>16.41338</v>
          </cell>
          <cell r="AJ156">
            <v>1.8274357949211444E-3</v>
          </cell>
          <cell r="AK156">
            <v>2.9057142857143652E-2</v>
          </cell>
          <cell r="AL156">
            <v>15.900499999999999</v>
          </cell>
          <cell r="AM156">
            <v>15.929557142857142</v>
          </cell>
          <cell r="AN156">
            <v>2.8278543655001647E-3</v>
          </cell>
          <cell r="AO156">
            <v>2.1599999999999904E-2</v>
          </cell>
          <cell r="AP156">
            <v>7.6383000000000001</v>
          </cell>
          <cell r="AQ156">
            <v>7.6599000000000004</v>
          </cell>
          <cell r="AR156">
            <v>2.714370280532885E-4</v>
          </cell>
          <cell r="AS156">
            <v>1.1279999999999291E-2</v>
          </cell>
          <cell r="AT156">
            <v>41.556600000000003</v>
          </cell>
          <cell r="AU156">
            <v>41.567880000000002</v>
          </cell>
          <cell r="AV156">
            <v>2.5932935958641818E-3</v>
          </cell>
          <cell r="AW156">
            <v>9.1799999999996176E-2</v>
          </cell>
          <cell r="AX156">
            <v>35.399000000000001</v>
          </cell>
          <cell r="AY156">
            <v>35.4908</v>
          </cell>
          <cell r="AZ156">
            <v>1.8432218773678994E-3</v>
          </cell>
          <cell r="BA156">
            <v>1.4142857142856156E-2</v>
          </cell>
          <cell r="BB156">
            <v>7.6729000000000003</v>
          </cell>
          <cell r="BC156">
            <v>7.6870428571428562</v>
          </cell>
        </row>
        <row r="157">
          <cell r="B157">
            <v>109</v>
          </cell>
          <cell r="C157">
            <v>19</v>
          </cell>
          <cell r="D157">
            <v>2.0922548571586678E-3</v>
          </cell>
          <cell r="E157">
            <v>0.12590666666666575</v>
          </cell>
          <cell r="F157">
            <v>60.177500000000002</v>
          </cell>
          <cell r="G157">
            <v>60.303406666666667</v>
          </cell>
          <cell r="H157">
            <v>3.0678457173899721E-3</v>
          </cell>
          <cell r="I157">
            <v>0.22362999999999858</v>
          </cell>
          <cell r="J157">
            <v>72.894800000000004</v>
          </cell>
          <cell r="K157">
            <v>73.118430000000004</v>
          </cell>
          <cell r="L157">
            <v>4.2675893886965684E-3</v>
          </cell>
          <cell r="M157">
            <v>2.3433333333332863E-3</v>
          </cell>
          <cell r="N157">
            <v>0.54910000000000003</v>
          </cell>
          <cell r="O157">
            <v>0.55144333333333329</v>
          </cell>
          <cell r="P157">
            <v>1.6730118168764745E-3</v>
          </cell>
          <cell r="Q157">
            <v>0.18043666666667141</v>
          </cell>
          <cell r="R157">
            <v>107.8514</v>
          </cell>
          <cell r="S157">
            <v>108.03183666666666</v>
          </cell>
          <cell r="T157">
            <v>3.8403356003305278E-3</v>
          </cell>
          <cell r="U157">
            <v>0.18126000000000056</v>
          </cell>
          <cell r="V157">
            <v>47.198999999999998</v>
          </cell>
          <cell r="W157">
            <v>47.38026</v>
          </cell>
          <cell r="X157">
            <v>1.0435498686512193E-3</v>
          </cell>
          <cell r="Y157">
            <v>4.7563333333332736E-2</v>
          </cell>
          <cell r="Z157">
            <v>45.578400000000002</v>
          </cell>
          <cell r="AA157">
            <v>45.625963333333331</v>
          </cell>
          <cell r="AB157">
            <v>2.6964491151872006E-3</v>
          </cell>
          <cell r="AC157">
            <v>0.13211333333333145</v>
          </cell>
          <cell r="AD157">
            <v>48.9953</v>
          </cell>
          <cell r="AE157">
            <v>49.12741333333333</v>
          </cell>
          <cell r="AF157">
            <v>2.0800393949937839E-3</v>
          </cell>
          <cell r="AG157">
            <v>3.4073333333332671E-2</v>
          </cell>
          <cell r="AH157">
            <v>16.3811</v>
          </cell>
          <cell r="AI157">
            <v>16.415173333333332</v>
          </cell>
          <cell r="AJ157">
            <v>1.928960005750097E-3</v>
          </cell>
          <cell r="AK157">
            <v>3.0671428571429411E-2</v>
          </cell>
          <cell r="AL157">
            <v>15.900499999999999</v>
          </cell>
          <cell r="AM157">
            <v>15.931171428571428</v>
          </cell>
          <cell r="AN157">
            <v>2.9849573858057288E-3</v>
          </cell>
          <cell r="AO157">
            <v>2.27999999999999E-2</v>
          </cell>
          <cell r="AP157">
            <v>7.6383000000000001</v>
          </cell>
          <cell r="AQ157">
            <v>7.6611000000000002</v>
          </cell>
          <cell r="AR157">
            <v>2.8651686294513788E-4</v>
          </cell>
          <cell r="AS157">
            <v>1.1906666666665918E-2</v>
          </cell>
          <cell r="AT157">
            <v>41.556600000000003</v>
          </cell>
          <cell r="AU157">
            <v>41.568506666666671</v>
          </cell>
          <cell r="AV157">
            <v>2.7373654623010809E-3</v>
          </cell>
          <cell r="AW157">
            <v>9.6899999999995962E-2</v>
          </cell>
          <cell r="AX157">
            <v>35.399000000000001</v>
          </cell>
          <cell r="AY157">
            <v>35.495899999999999</v>
          </cell>
          <cell r="AZ157">
            <v>1.9456230927772271E-3</v>
          </cell>
          <cell r="BA157">
            <v>1.4928571428570387E-2</v>
          </cell>
          <cell r="BB157">
            <v>7.6729000000000003</v>
          </cell>
          <cell r="BC157">
            <v>7.6878285714285708</v>
          </cell>
        </row>
        <row r="158">
          <cell r="B158">
            <v>110</v>
          </cell>
          <cell r="C158">
            <v>20</v>
          </cell>
          <cell r="D158">
            <v>2.2023735338512294E-3</v>
          </cell>
          <cell r="E158">
            <v>0.13253333333333236</v>
          </cell>
          <cell r="F158">
            <v>60.177500000000002</v>
          </cell>
          <cell r="G158">
            <v>60.310033333333337</v>
          </cell>
          <cell r="H158">
            <v>3.2293112814631287E-3</v>
          </cell>
          <cell r="I158">
            <v>0.2353999999999985</v>
          </cell>
          <cell r="J158">
            <v>72.894800000000004</v>
          </cell>
          <cell r="K158">
            <v>73.130200000000002</v>
          </cell>
          <cell r="L158">
            <v>4.4921993565227043E-3</v>
          </cell>
          <cell r="M158">
            <v>2.466666666666617E-3</v>
          </cell>
          <cell r="N158">
            <v>0.54910000000000003</v>
          </cell>
          <cell r="O158">
            <v>0.55156666666666665</v>
          </cell>
          <cell r="P158">
            <v>1.7610650703962889E-3</v>
          </cell>
          <cell r="Q158">
            <v>0.18993333333333831</v>
          </cell>
          <cell r="R158">
            <v>107.8514</v>
          </cell>
          <cell r="S158">
            <v>108.04133333333334</v>
          </cell>
          <cell r="T158">
            <v>4.0424585266637132E-3</v>
          </cell>
          <cell r="U158">
            <v>0.19080000000000061</v>
          </cell>
          <cell r="V158">
            <v>47.198999999999998</v>
          </cell>
          <cell r="W158">
            <v>47.389800000000001</v>
          </cell>
          <cell r="X158">
            <v>1.0984735459486519E-3</v>
          </cell>
          <cell r="Y158">
            <v>5.0066666666666038E-2</v>
          </cell>
          <cell r="Z158">
            <v>45.578400000000002</v>
          </cell>
          <cell r="AA158">
            <v>45.628466666666668</v>
          </cell>
          <cell r="AB158">
            <v>2.8383674896707372E-3</v>
          </cell>
          <cell r="AC158">
            <v>0.13906666666666467</v>
          </cell>
          <cell r="AD158">
            <v>48.9953</v>
          </cell>
          <cell r="AE158">
            <v>49.134366666666665</v>
          </cell>
          <cell r="AF158">
            <v>2.1895151526250354E-3</v>
          </cell>
          <cell r="AG158">
            <v>3.5866666666665971E-2</v>
          </cell>
          <cell r="AH158">
            <v>16.3811</v>
          </cell>
          <cell r="AI158">
            <v>16.416966666666667</v>
          </cell>
          <cell r="AJ158">
            <v>2.0304842165790493E-3</v>
          </cell>
          <cell r="AK158">
            <v>3.2285714285715174E-2</v>
          </cell>
          <cell r="AL158">
            <v>15.900499999999999</v>
          </cell>
          <cell r="AM158">
            <v>15.932785714285714</v>
          </cell>
          <cell r="AN158">
            <v>3.1420604061112938E-3</v>
          </cell>
          <cell r="AO158">
            <v>2.3999999999999893E-2</v>
          </cell>
          <cell r="AP158">
            <v>7.6383000000000001</v>
          </cell>
          <cell r="AQ158">
            <v>7.6623000000000001</v>
          </cell>
          <cell r="AR158">
            <v>3.0159669783698726E-4</v>
          </cell>
          <cell r="AS158">
            <v>1.2533333333332545E-2</v>
          </cell>
          <cell r="AT158">
            <v>41.556600000000003</v>
          </cell>
          <cell r="AU158">
            <v>41.569133333333333</v>
          </cell>
          <cell r="AV158">
            <v>2.8814373287379797E-3</v>
          </cell>
          <cell r="AW158">
            <v>0.10199999999999575</v>
          </cell>
          <cell r="AX158">
            <v>35.399000000000001</v>
          </cell>
          <cell r="AY158">
            <v>35.500999999999998</v>
          </cell>
          <cell r="AZ158">
            <v>2.0480243081865547E-3</v>
          </cell>
          <cell r="BA158">
            <v>1.5714285714284619E-2</v>
          </cell>
          <cell r="BB158">
            <v>7.6729000000000003</v>
          </cell>
          <cell r="BC158">
            <v>7.6886142857142845</v>
          </cell>
        </row>
        <row r="159">
          <cell r="B159">
            <v>111</v>
          </cell>
          <cell r="C159">
            <v>21</v>
          </cell>
          <cell r="D159">
            <v>2.3124922105437909E-3</v>
          </cell>
          <cell r="E159">
            <v>0.13915999999999898</v>
          </cell>
          <cell r="F159">
            <v>60.177500000000002</v>
          </cell>
          <cell r="G159">
            <v>60.316659999999999</v>
          </cell>
          <cell r="H159">
            <v>3.3907768455362849E-3</v>
          </cell>
          <cell r="I159">
            <v>0.24716999999999842</v>
          </cell>
          <cell r="J159">
            <v>72.894800000000004</v>
          </cell>
          <cell r="K159">
            <v>73.141970000000001</v>
          </cell>
          <cell r="L159">
            <v>4.7168093243488392E-3</v>
          </cell>
          <cell r="M159">
            <v>2.5899999999999478E-3</v>
          </cell>
          <cell r="N159">
            <v>0.54910000000000003</v>
          </cell>
          <cell r="O159">
            <v>0.55169000000000001</v>
          </cell>
          <cell r="P159">
            <v>1.8491183239161034E-3</v>
          </cell>
          <cell r="Q159">
            <v>0.19943000000000524</v>
          </cell>
          <cell r="R159">
            <v>107.8514</v>
          </cell>
          <cell r="S159">
            <v>108.05083</v>
          </cell>
          <cell r="T159">
            <v>4.2445814529968985E-3</v>
          </cell>
          <cell r="U159">
            <v>0.20034000000000063</v>
          </cell>
          <cell r="V159">
            <v>47.198999999999998</v>
          </cell>
          <cell r="W159">
            <v>47.399339999999995</v>
          </cell>
          <cell r="X159">
            <v>1.1533972232460846E-3</v>
          </cell>
          <cell r="Y159">
            <v>5.2569999999999339E-2</v>
          </cell>
          <cell r="Z159">
            <v>45.578400000000002</v>
          </cell>
          <cell r="AA159">
            <v>45.630970000000005</v>
          </cell>
          <cell r="AB159">
            <v>2.9802858641542738E-3</v>
          </cell>
          <cell r="AC159">
            <v>0.1460199999999979</v>
          </cell>
          <cell r="AD159">
            <v>48.9953</v>
          </cell>
          <cell r="AE159">
            <v>49.14132</v>
          </cell>
          <cell r="AF159">
            <v>2.2989909102562873E-3</v>
          </cell>
          <cell r="AG159">
            <v>3.765999999999927E-2</v>
          </cell>
          <cell r="AH159">
            <v>16.3811</v>
          </cell>
          <cell r="AI159">
            <v>16.418759999999999</v>
          </cell>
          <cell r="AJ159">
            <v>2.1320084274080017E-3</v>
          </cell>
          <cell r="AK159">
            <v>3.3900000000000929E-2</v>
          </cell>
          <cell r="AL159">
            <v>15.900499999999999</v>
          </cell>
          <cell r="AM159">
            <v>15.9344</v>
          </cell>
          <cell r="AN159">
            <v>3.2991634264168583E-3</v>
          </cell>
          <cell r="AO159">
            <v>2.5199999999999889E-2</v>
          </cell>
          <cell r="AP159">
            <v>7.6383000000000001</v>
          </cell>
          <cell r="AQ159">
            <v>7.6635</v>
          </cell>
          <cell r="AR159">
            <v>3.1667653272883663E-4</v>
          </cell>
          <cell r="AS159">
            <v>1.3159999999999172E-2</v>
          </cell>
          <cell r="AT159">
            <v>41.556600000000003</v>
          </cell>
          <cell r="AU159">
            <v>41.569760000000002</v>
          </cell>
          <cell r="AV159">
            <v>3.0255091951748789E-3</v>
          </cell>
          <cell r="AW159">
            <v>0.10709999999999553</v>
          </cell>
          <cell r="AX159">
            <v>35.399000000000001</v>
          </cell>
          <cell r="AY159">
            <v>35.506099999999996</v>
          </cell>
          <cell r="AZ159">
            <v>2.1504255235958824E-3</v>
          </cell>
          <cell r="BA159">
            <v>1.6499999999998849E-2</v>
          </cell>
          <cell r="BB159">
            <v>7.6729000000000003</v>
          </cell>
          <cell r="BC159">
            <v>7.6893999999999991</v>
          </cell>
        </row>
        <row r="160">
          <cell r="B160">
            <v>112</v>
          </cell>
          <cell r="C160">
            <v>22</v>
          </cell>
          <cell r="D160">
            <v>2.4226108872363525E-3</v>
          </cell>
          <cell r="E160">
            <v>0.14578666666666559</v>
          </cell>
          <cell r="F160">
            <v>60.177500000000002</v>
          </cell>
          <cell r="G160">
            <v>60.323286666666668</v>
          </cell>
          <cell r="H160">
            <v>3.5522424096094416E-3</v>
          </cell>
          <cell r="I160">
            <v>0.25893999999999834</v>
          </cell>
          <cell r="J160">
            <v>72.894800000000004</v>
          </cell>
          <cell r="K160">
            <v>73.153739999999999</v>
          </cell>
          <cell r="L160">
            <v>4.941419292174975E-3</v>
          </cell>
          <cell r="M160">
            <v>2.7133333333332786E-3</v>
          </cell>
          <cell r="N160">
            <v>0.54910000000000003</v>
          </cell>
          <cell r="O160">
            <v>0.55181333333333327</v>
          </cell>
          <cell r="P160">
            <v>1.9371715774359178E-3</v>
          </cell>
          <cell r="Q160">
            <v>0.20892666666667215</v>
          </cell>
          <cell r="R160">
            <v>107.8514</v>
          </cell>
          <cell r="S160">
            <v>108.06032666666667</v>
          </cell>
          <cell r="T160">
            <v>4.4467043793300848E-3</v>
          </cell>
          <cell r="U160">
            <v>0.20988000000000065</v>
          </cell>
          <cell r="V160">
            <v>47.198999999999998</v>
          </cell>
          <cell r="W160">
            <v>47.408879999999996</v>
          </cell>
          <cell r="X160">
            <v>1.2083209005435171E-3</v>
          </cell>
          <cell r="Y160">
            <v>5.5073333333332641E-2</v>
          </cell>
          <cell r="Z160">
            <v>45.578400000000002</v>
          </cell>
          <cell r="AA160">
            <v>45.633473333333335</v>
          </cell>
          <cell r="AB160">
            <v>3.1222042386378104E-3</v>
          </cell>
          <cell r="AC160">
            <v>0.15297333333333113</v>
          </cell>
          <cell r="AD160">
            <v>48.9953</v>
          </cell>
          <cell r="AE160">
            <v>49.148273333333329</v>
          </cell>
          <cell r="AF160">
            <v>2.4084666678875393E-3</v>
          </cell>
          <cell r="AG160">
            <v>3.945333333333257E-2</v>
          </cell>
          <cell r="AH160">
            <v>16.3811</v>
          </cell>
          <cell r="AI160">
            <v>16.420553333333334</v>
          </cell>
          <cell r="AJ160">
            <v>2.2335326382369541E-3</v>
          </cell>
          <cell r="AK160">
            <v>3.5514285714286685E-2</v>
          </cell>
          <cell r="AL160">
            <v>15.900499999999999</v>
          </cell>
          <cell r="AM160">
            <v>15.936014285714286</v>
          </cell>
          <cell r="AN160">
            <v>3.4562664467224233E-3</v>
          </cell>
          <cell r="AO160">
            <v>2.6399999999999885E-2</v>
          </cell>
          <cell r="AP160">
            <v>7.6383000000000001</v>
          </cell>
          <cell r="AQ160">
            <v>7.6646999999999998</v>
          </cell>
          <cell r="AR160">
            <v>3.3175636762068601E-4</v>
          </cell>
          <cell r="AS160">
            <v>1.37866666666658E-2</v>
          </cell>
          <cell r="AT160">
            <v>41.556600000000003</v>
          </cell>
          <cell r="AU160">
            <v>41.570386666666671</v>
          </cell>
          <cell r="AV160">
            <v>3.1695810616117781E-3</v>
          </cell>
          <cell r="AW160">
            <v>0.11219999999999532</v>
          </cell>
          <cell r="AX160">
            <v>35.399000000000001</v>
          </cell>
          <cell r="AY160">
            <v>35.511199999999995</v>
          </cell>
          <cell r="AZ160">
            <v>2.2528267390052102E-3</v>
          </cell>
          <cell r="BA160">
            <v>1.7285714285713079E-2</v>
          </cell>
          <cell r="BB160">
            <v>7.6729000000000003</v>
          </cell>
          <cell r="BC160">
            <v>7.6901857142857137</v>
          </cell>
        </row>
        <row r="161">
          <cell r="B161">
            <v>113</v>
          </cell>
          <cell r="C161">
            <v>23</v>
          </cell>
          <cell r="D161">
            <v>2.532729563928914E-3</v>
          </cell>
          <cell r="E161">
            <v>0.15241333333333221</v>
          </cell>
          <cell r="F161">
            <v>60.177500000000002</v>
          </cell>
          <cell r="G161">
            <v>60.329913333333337</v>
          </cell>
          <cell r="H161">
            <v>3.7137079736825978E-3</v>
          </cell>
          <cell r="I161">
            <v>0.27070999999999829</v>
          </cell>
          <cell r="J161">
            <v>72.894800000000004</v>
          </cell>
          <cell r="K161">
            <v>73.165509999999998</v>
          </cell>
          <cell r="L161">
            <v>5.16602926000111E-3</v>
          </cell>
          <cell r="M161">
            <v>2.8366666666666098E-3</v>
          </cell>
          <cell r="N161">
            <v>0.54910000000000003</v>
          </cell>
          <cell r="O161">
            <v>0.55193666666666663</v>
          </cell>
          <cell r="P161">
            <v>2.0252248309557321E-3</v>
          </cell>
          <cell r="Q161">
            <v>0.21842333333333908</v>
          </cell>
          <cell r="R161">
            <v>107.8514</v>
          </cell>
          <cell r="S161">
            <v>108.06982333333333</v>
          </cell>
          <cell r="T161">
            <v>4.6488273056632702E-3</v>
          </cell>
          <cell r="U161">
            <v>0.2194200000000007</v>
          </cell>
          <cell r="V161">
            <v>47.198999999999998</v>
          </cell>
          <cell r="W161">
            <v>47.418419999999998</v>
          </cell>
          <cell r="X161">
            <v>1.2632445778409495E-3</v>
          </cell>
          <cell r="Y161">
            <v>5.7576666666665943E-2</v>
          </cell>
          <cell r="Z161">
            <v>45.578400000000002</v>
          </cell>
          <cell r="AA161">
            <v>45.635976666666664</v>
          </cell>
          <cell r="AB161">
            <v>3.2641226131213475E-3</v>
          </cell>
          <cell r="AC161">
            <v>0.15992666666666439</v>
          </cell>
          <cell r="AD161">
            <v>48.9953</v>
          </cell>
          <cell r="AE161">
            <v>49.155226666666664</v>
          </cell>
          <cell r="AF161">
            <v>2.5179424255187908E-3</v>
          </cell>
          <cell r="AG161">
            <v>4.124666666666587E-2</v>
          </cell>
          <cell r="AH161">
            <v>16.3811</v>
          </cell>
          <cell r="AI161">
            <v>16.422346666666666</v>
          </cell>
          <cell r="AJ161">
            <v>2.3350568490659068E-3</v>
          </cell>
          <cell r="AK161">
            <v>3.7128571428572447E-2</v>
          </cell>
          <cell r="AL161">
            <v>15.900499999999999</v>
          </cell>
          <cell r="AM161">
            <v>15.937628571428572</v>
          </cell>
          <cell r="AN161">
            <v>3.6133694670279879E-3</v>
          </cell>
          <cell r="AO161">
            <v>2.7599999999999878E-2</v>
          </cell>
          <cell r="AP161">
            <v>7.6383000000000001</v>
          </cell>
          <cell r="AQ161">
            <v>7.6658999999999997</v>
          </cell>
          <cell r="AR161">
            <v>3.4683620251253533E-4</v>
          </cell>
          <cell r="AS161">
            <v>1.4413333333332426E-2</v>
          </cell>
          <cell r="AT161">
            <v>41.556600000000003</v>
          </cell>
          <cell r="AU161">
            <v>41.571013333333333</v>
          </cell>
          <cell r="AV161">
            <v>3.3136529280486768E-3</v>
          </cell>
          <cell r="AW161">
            <v>0.1172999999999951</v>
          </cell>
          <cell r="AX161">
            <v>35.399000000000001</v>
          </cell>
          <cell r="AY161">
            <v>35.516299999999994</v>
          </cell>
          <cell r="AZ161">
            <v>2.355227954414538E-3</v>
          </cell>
          <cell r="BA161">
            <v>1.8071428571427312E-2</v>
          </cell>
          <cell r="BB161">
            <v>7.6729000000000003</v>
          </cell>
          <cell r="BC161">
            <v>7.6909714285714275</v>
          </cell>
        </row>
        <row r="162">
          <cell r="B162">
            <v>114</v>
          </cell>
          <cell r="C162">
            <v>24</v>
          </cell>
          <cell r="D162">
            <v>2.6428482406214752E-3</v>
          </cell>
          <cell r="E162">
            <v>0.15903999999999882</v>
          </cell>
          <cell r="F162">
            <v>60.177500000000002</v>
          </cell>
          <cell r="G162">
            <v>60.336539999999999</v>
          </cell>
          <cell r="H162">
            <v>3.875173537755754E-3</v>
          </cell>
          <cell r="I162">
            <v>0.28247999999999818</v>
          </cell>
          <cell r="J162">
            <v>72.894800000000004</v>
          </cell>
          <cell r="K162">
            <v>73.177279999999996</v>
          </cell>
          <cell r="L162">
            <v>5.3906392278272449E-3</v>
          </cell>
          <cell r="M162">
            <v>2.9599999999999405E-3</v>
          </cell>
          <cell r="N162">
            <v>0.54910000000000003</v>
          </cell>
          <cell r="O162">
            <v>0.55206</v>
          </cell>
          <cell r="P162">
            <v>2.1132780844755469E-3</v>
          </cell>
          <cell r="Q162">
            <v>0.22792000000000598</v>
          </cell>
          <cell r="R162">
            <v>107.8514</v>
          </cell>
          <cell r="S162">
            <v>108.07932000000001</v>
          </cell>
          <cell r="T162">
            <v>4.8509502319964556E-3</v>
          </cell>
          <cell r="U162">
            <v>0.22896000000000072</v>
          </cell>
          <cell r="V162">
            <v>47.198999999999998</v>
          </cell>
          <cell r="W162">
            <v>47.427959999999999</v>
          </cell>
          <cell r="X162">
            <v>1.3181682551383822E-3</v>
          </cell>
          <cell r="Y162">
            <v>6.0079999999999245E-2</v>
          </cell>
          <cell r="Z162">
            <v>45.578400000000002</v>
          </cell>
          <cell r="AA162">
            <v>45.638480000000001</v>
          </cell>
          <cell r="AB162">
            <v>3.4060409876048845E-3</v>
          </cell>
          <cell r="AC162">
            <v>0.16687999999999761</v>
          </cell>
          <cell r="AD162">
            <v>48.9953</v>
          </cell>
          <cell r="AE162">
            <v>49.162179999999999</v>
          </cell>
          <cell r="AF162">
            <v>2.6274181831500427E-3</v>
          </cell>
          <cell r="AG162">
            <v>4.3039999999999169E-2</v>
          </cell>
          <cell r="AH162">
            <v>16.3811</v>
          </cell>
          <cell r="AI162">
            <v>16.424139999999998</v>
          </cell>
          <cell r="AJ162">
            <v>2.4365810598948592E-3</v>
          </cell>
          <cell r="AK162">
            <v>3.8742857142858203E-2</v>
          </cell>
          <cell r="AL162">
            <v>15.900499999999999</v>
          </cell>
          <cell r="AM162">
            <v>15.939242857142858</v>
          </cell>
          <cell r="AN162">
            <v>3.7704724873335524E-3</v>
          </cell>
          <cell r="AO162">
            <v>2.8799999999999874E-2</v>
          </cell>
          <cell r="AP162">
            <v>7.6383000000000001</v>
          </cell>
          <cell r="AQ162">
            <v>7.6670999999999996</v>
          </cell>
          <cell r="AR162">
            <v>3.6191603740438465E-4</v>
          </cell>
          <cell r="AS162">
            <v>1.5039999999999054E-2</v>
          </cell>
          <cell r="AT162">
            <v>41.556600000000003</v>
          </cell>
          <cell r="AU162">
            <v>41.571640000000002</v>
          </cell>
          <cell r="AV162">
            <v>3.457724794485576E-3</v>
          </cell>
          <cell r="AW162">
            <v>0.12239999999999489</v>
          </cell>
          <cell r="AX162">
            <v>35.399000000000001</v>
          </cell>
          <cell r="AY162">
            <v>35.521399999999993</v>
          </cell>
          <cell r="AZ162">
            <v>2.4576291698238657E-3</v>
          </cell>
          <cell r="BA162">
            <v>1.8857142857141542E-2</v>
          </cell>
          <cell r="BB162">
            <v>7.6729000000000003</v>
          </cell>
          <cell r="BC162">
            <v>7.6917571428571421</v>
          </cell>
        </row>
        <row r="163">
          <cell r="B163">
            <v>115</v>
          </cell>
          <cell r="C163">
            <v>25</v>
          </cell>
          <cell r="D163">
            <v>2.7529669173140367E-3</v>
          </cell>
          <cell r="E163">
            <v>0.16566666666666544</v>
          </cell>
          <cell r="F163">
            <v>60.177500000000002</v>
          </cell>
          <cell r="G163">
            <v>60.343166666666669</v>
          </cell>
          <cell r="H163">
            <v>4.0366391018289106E-3</v>
          </cell>
          <cell r="I163">
            <v>0.29424999999999812</v>
          </cell>
          <cell r="J163">
            <v>72.894800000000004</v>
          </cell>
          <cell r="K163">
            <v>73.189050000000009</v>
          </cell>
          <cell r="L163">
            <v>5.6152491956533808E-3</v>
          </cell>
          <cell r="M163">
            <v>3.0833333333332713E-3</v>
          </cell>
          <cell r="N163">
            <v>0.54910000000000003</v>
          </cell>
          <cell r="O163">
            <v>0.55218333333333325</v>
          </cell>
          <cell r="P163">
            <v>2.2013313379953612E-3</v>
          </cell>
          <cell r="Q163">
            <v>0.23741666666667291</v>
          </cell>
          <cell r="R163">
            <v>107.8514</v>
          </cell>
          <cell r="S163">
            <v>108.08881666666667</v>
          </cell>
          <cell r="T163">
            <v>5.0530731583296419E-3</v>
          </cell>
          <cell r="U163">
            <v>0.23850000000000074</v>
          </cell>
          <cell r="V163">
            <v>47.198999999999998</v>
          </cell>
          <cell r="W163">
            <v>47.4375</v>
          </cell>
          <cell r="X163">
            <v>1.3730919324358149E-3</v>
          </cell>
          <cell r="Y163">
            <v>6.2583333333332547E-2</v>
          </cell>
          <cell r="Z163">
            <v>45.578400000000002</v>
          </cell>
          <cell r="AA163">
            <v>45.640983333333338</v>
          </cell>
          <cell r="AB163">
            <v>3.5479593620884211E-3</v>
          </cell>
          <cell r="AC163">
            <v>0.17383333333333084</v>
          </cell>
          <cell r="AD163">
            <v>48.9953</v>
          </cell>
          <cell r="AE163">
            <v>49.169133333333335</v>
          </cell>
          <cell r="AF163">
            <v>2.7368939407812947E-3</v>
          </cell>
          <cell r="AG163">
            <v>4.4833333333332469E-2</v>
          </cell>
          <cell r="AH163">
            <v>16.3811</v>
          </cell>
          <cell r="AI163">
            <v>16.425933333333333</v>
          </cell>
          <cell r="AJ163">
            <v>2.5381052707238116E-3</v>
          </cell>
          <cell r="AK163">
            <v>4.0357142857143966E-2</v>
          </cell>
          <cell r="AL163">
            <v>15.900499999999999</v>
          </cell>
          <cell r="AM163">
            <v>15.940857142857142</v>
          </cell>
          <cell r="AN163">
            <v>3.9275755076391174E-3</v>
          </cell>
          <cell r="AO163">
            <v>2.9999999999999867E-2</v>
          </cell>
          <cell r="AP163">
            <v>7.6383000000000001</v>
          </cell>
          <cell r="AQ163">
            <v>7.6683000000000003</v>
          </cell>
          <cell r="AR163">
            <v>3.7699587229623403E-4</v>
          </cell>
          <cell r="AS163">
            <v>1.566666666666568E-2</v>
          </cell>
          <cell r="AT163">
            <v>41.556600000000003</v>
          </cell>
          <cell r="AU163">
            <v>41.572266666666671</v>
          </cell>
          <cell r="AV163">
            <v>3.6017966609224747E-3</v>
          </cell>
          <cell r="AW163">
            <v>0.12749999999999467</v>
          </cell>
          <cell r="AX163">
            <v>35.399000000000001</v>
          </cell>
          <cell r="AY163">
            <v>35.526499999999999</v>
          </cell>
          <cell r="AZ163">
            <v>2.5600303852331935E-3</v>
          </cell>
          <cell r="BA163">
            <v>1.9642857142855772E-2</v>
          </cell>
          <cell r="BB163">
            <v>7.6729000000000003</v>
          </cell>
          <cell r="BC163">
            <v>7.6925428571428558</v>
          </cell>
        </row>
        <row r="164">
          <cell r="B164">
            <v>116</v>
          </cell>
          <cell r="C164">
            <v>26</v>
          </cell>
          <cell r="D164">
            <v>2.8630855940065978E-3</v>
          </cell>
          <cell r="E164">
            <v>0.17229333333333205</v>
          </cell>
          <cell r="F164">
            <v>60.177500000000002</v>
          </cell>
          <cell r="G164">
            <v>60.349793333333331</v>
          </cell>
          <cell r="H164">
            <v>4.1981046659020672E-3</v>
          </cell>
          <cell r="I164">
            <v>0.30601999999999807</v>
          </cell>
          <cell r="J164">
            <v>72.894800000000004</v>
          </cell>
          <cell r="K164">
            <v>73.200820000000007</v>
          </cell>
          <cell r="L164">
            <v>5.8398591634795148E-3</v>
          </cell>
          <cell r="M164">
            <v>3.2066666666666021E-3</v>
          </cell>
          <cell r="N164">
            <v>0.54910000000000003</v>
          </cell>
          <cell r="O164">
            <v>0.55230666666666661</v>
          </cell>
          <cell r="P164">
            <v>2.2893845915151756E-3</v>
          </cell>
          <cell r="Q164">
            <v>0.24691333333333981</v>
          </cell>
          <cell r="R164">
            <v>107.8514</v>
          </cell>
          <cell r="S164">
            <v>108.09831333333334</v>
          </cell>
          <cell r="T164">
            <v>5.2551960846628264E-3</v>
          </cell>
          <cell r="U164">
            <v>0.24804000000000079</v>
          </cell>
          <cell r="V164">
            <v>47.198999999999998</v>
          </cell>
          <cell r="W164">
            <v>47.447040000000001</v>
          </cell>
          <cell r="X164">
            <v>1.4280156097332475E-3</v>
          </cell>
          <cell r="Y164">
            <v>6.5086666666665849E-2</v>
          </cell>
          <cell r="Z164">
            <v>45.578400000000002</v>
          </cell>
          <cell r="AA164">
            <v>45.643486666666668</v>
          </cell>
          <cell r="AB164">
            <v>3.6898777365719582E-3</v>
          </cell>
          <cell r="AC164">
            <v>0.18078666666666407</v>
          </cell>
          <cell r="AD164">
            <v>48.9953</v>
          </cell>
          <cell r="AE164">
            <v>49.176086666666663</v>
          </cell>
          <cell r="AF164">
            <v>2.8463696984125462E-3</v>
          </cell>
          <cell r="AG164">
            <v>4.6626666666665768E-2</v>
          </cell>
          <cell r="AH164">
            <v>16.3811</v>
          </cell>
          <cell r="AI164">
            <v>16.427726666666665</v>
          </cell>
          <cell r="AJ164">
            <v>2.6396294815527639E-3</v>
          </cell>
          <cell r="AK164">
            <v>4.1971428571429721E-2</v>
          </cell>
          <cell r="AL164">
            <v>15.900499999999999</v>
          </cell>
          <cell r="AM164">
            <v>15.942471428571428</v>
          </cell>
          <cell r="AN164">
            <v>4.0846785279446815E-3</v>
          </cell>
          <cell r="AO164">
            <v>3.1199999999999863E-2</v>
          </cell>
          <cell r="AP164">
            <v>7.6383000000000001</v>
          </cell>
          <cell r="AQ164">
            <v>7.6695000000000002</v>
          </cell>
          <cell r="AR164">
            <v>3.9207570718808341E-4</v>
          </cell>
          <cell r="AS164">
            <v>1.629333333333231E-2</v>
          </cell>
          <cell r="AT164">
            <v>41.556600000000003</v>
          </cell>
          <cell r="AU164">
            <v>41.572893333333333</v>
          </cell>
          <cell r="AV164">
            <v>3.7458685273593739E-3</v>
          </cell>
          <cell r="AW164">
            <v>0.13259999999999447</v>
          </cell>
          <cell r="AX164">
            <v>35.399000000000001</v>
          </cell>
          <cell r="AY164">
            <v>35.531599999999997</v>
          </cell>
          <cell r="AZ164">
            <v>2.6624316006425212E-3</v>
          </cell>
          <cell r="BA164">
            <v>2.0428571428570002E-2</v>
          </cell>
          <cell r="BB164">
            <v>7.6729000000000003</v>
          </cell>
          <cell r="BC164">
            <v>7.6933285714285704</v>
          </cell>
        </row>
        <row r="165">
          <cell r="B165">
            <v>117</v>
          </cell>
          <cell r="C165">
            <v>27</v>
          </cell>
          <cell r="D165">
            <v>2.9732042706991594E-3</v>
          </cell>
          <cell r="E165">
            <v>0.17891999999999869</v>
          </cell>
          <cell r="F165">
            <v>60.177500000000002</v>
          </cell>
          <cell r="G165">
            <v>60.35642</v>
          </cell>
          <cell r="H165">
            <v>4.3595702299752239E-3</v>
          </cell>
          <cell r="I165">
            <v>0.31778999999999796</v>
          </cell>
          <cell r="J165">
            <v>72.894800000000004</v>
          </cell>
          <cell r="K165">
            <v>73.212590000000006</v>
          </cell>
          <cell r="L165">
            <v>6.0644691313056507E-3</v>
          </cell>
          <cell r="M165">
            <v>3.3299999999999328E-3</v>
          </cell>
          <cell r="N165">
            <v>0.54910000000000003</v>
          </cell>
          <cell r="O165">
            <v>0.55242999999999998</v>
          </cell>
          <cell r="P165">
            <v>2.3774378450349899E-3</v>
          </cell>
          <cell r="Q165">
            <v>0.25641000000000674</v>
          </cell>
          <cell r="R165">
            <v>107.8514</v>
          </cell>
          <cell r="S165">
            <v>108.10781</v>
          </cell>
          <cell r="T165">
            <v>5.4573190109960127E-3</v>
          </cell>
          <cell r="U165">
            <v>0.25758000000000081</v>
          </cell>
          <cell r="V165">
            <v>47.198999999999998</v>
          </cell>
          <cell r="W165">
            <v>47.456580000000002</v>
          </cell>
          <cell r="X165">
            <v>1.48293928703068E-3</v>
          </cell>
          <cell r="Y165">
            <v>6.7589999999999151E-2</v>
          </cell>
          <cell r="Z165">
            <v>45.578400000000002</v>
          </cell>
          <cell r="AA165">
            <v>45.645989999999998</v>
          </cell>
          <cell r="AB165">
            <v>3.8317961110554953E-3</v>
          </cell>
          <cell r="AC165">
            <v>0.1877399999999973</v>
          </cell>
          <cell r="AD165">
            <v>48.9953</v>
          </cell>
          <cell r="AE165">
            <v>49.183039999999998</v>
          </cell>
          <cell r="AF165">
            <v>2.9558454560437981E-3</v>
          </cell>
          <cell r="AG165">
            <v>4.8419999999999061E-2</v>
          </cell>
          <cell r="AH165">
            <v>16.3811</v>
          </cell>
          <cell r="AI165">
            <v>16.42952</v>
          </cell>
          <cell r="AJ165">
            <v>2.7411536923817167E-3</v>
          </cell>
          <cell r="AK165">
            <v>4.3585714285715484E-2</v>
          </cell>
          <cell r="AL165">
            <v>15.900499999999999</v>
          </cell>
          <cell r="AM165">
            <v>15.944085714285714</v>
          </cell>
          <cell r="AN165">
            <v>4.2417815482502464E-3</v>
          </cell>
          <cell r="AO165">
            <v>3.2399999999999859E-2</v>
          </cell>
          <cell r="AP165">
            <v>7.6383000000000001</v>
          </cell>
          <cell r="AQ165">
            <v>7.6707000000000001</v>
          </cell>
          <cell r="AR165">
            <v>4.0715554207993273E-4</v>
          </cell>
          <cell r="AS165">
            <v>1.6919999999998936E-2</v>
          </cell>
          <cell r="AT165">
            <v>41.556600000000003</v>
          </cell>
          <cell r="AU165">
            <v>41.573520000000002</v>
          </cell>
          <cell r="AV165">
            <v>3.8899403937962727E-3</v>
          </cell>
          <cell r="AW165">
            <v>0.13769999999999424</v>
          </cell>
          <cell r="AX165">
            <v>35.399000000000001</v>
          </cell>
          <cell r="AY165">
            <v>35.536699999999996</v>
          </cell>
          <cell r="AZ165">
            <v>2.764832816051849E-3</v>
          </cell>
          <cell r="BA165">
            <v>2.1214285714284235E-2</v>
          </cell>
          <cell r="BB165">
            <v>7.6729000000000003</v>
          </cell>
          <cell r="BC165">
            <v>7.6941142857142841</v>
          </cell>
        </row>
        <row r="166">
          <cell r="B166">
            <v>118</v>
          </cell>
          <cell r="C166">
            <v>28</v>
          </cell>
          <cell r="D166">
            <v>3.0833229473917209E-3</v>
          </cell>
          <cell r="E166">
            <v>0.18554666666666531</v>
          </cell>
          <cell r="F166">
            <v>60.177500000000002</v>
          </cell>
          <cell r="G166">
            <v>60.363046666666669</v>
          </cell>
          <cell r="H166">
            <v>4.5210357940483796E-3</v>
          </cell>
          <cell r="I166">
            <v>0.32955999999999791</v>
          </cell>
          <cell r="J166">
            <v>72.894800000000004</v>
          </cell>
          <cell r="K166">
            <v>73.224360000000004</v>
          </cell>
          <cell r="L166">
            <v>6.2890790991317865E-3</v>
          </cell>
          <cell r="M166">
            <v>3.453333333333264E-3</v>
          </cell>
          <cell r="N166">
            <v>0.54910000000000003</v>
          </cell>
          <cell r="O166">
            <v>0.55255333333333334</v>
          </cell>
          <cell r="P166">
            <v>2.4654910985548043E-3</v>
          </cell>
          <cell r="Q166">
            <v>0.26590666666667367</v>
          </cell>
          <cell r="R166">
            <v>107.8514</v>
          </cell>
          <cell r="S166">
            <v>108.11730666666668</v>
          </cell>
          <cell r="T166">
            <v>5.6594419373291989E-3</v>
          </cell>
          <cell r="U166">
            <v>0.26712000000000086</v>
          </cell>
          <cell r="V166">
            <v>47.198999999999998</v>
          </cell>
          <cell r="W166">
            <v>47.466119999999997</v>
          </cell>
          <cell r="X166">
            <v>1.5378629643281125E-3</v>
          </cell>
          <cell r="Y166">
            <v>7.0093333333332453E-2</v>
          </cell>
          <cell r="Z166">
            <v>45.578400000000002</v>
          </cell>
          <cell r="AA166">
            <v>45.648493333333334</v>
          </cell>
          <cell r="AB166">
            <v>3.9737144855390314E-3</v>
          </cell>
          <cell r="AC166">
            <v>0.19469333333333055</v>
          </cell>
          <cell r="AD166">
            <v>48.9953</v>
          </cell>
          <cell r="AE166">
            <v>49.189993333333334</v>
          </cell>
          <cell r="AF166">
            <v>3.0653212136750501E-3</v>
          </cell>
          <cell r="AG166">
            <v>5.0213333333332361E-2</v>
          </cell>
          <cell r="AH166">
            <v>16.3811</v>
          </cell>
          <cell r="AI166">
            <v>16.431313333333332</v>
          </cell>
          <cell r="AJ166">
            <v>2.8426779032106691E-3</v>
          </cell>
          <cell r="AK166">
            <v>4.5200000000001239E-2</v>
          </cell>
          <cell r="AL166">
            <v>15.900499999999999</v>
          </cell>
          <cell r="AM166">
            <v>15.9457</v>
          </cell>
          <cell r="AN166">
            <v>4.3988845685558114E-3</v>
          </cell>
          <cell r="AO166">
            <v>3.3599999999999852E-2</v>
          </cell>
          <cell r="AP166">
            <v>7.6383000000000001</v>
          </cell>
          <cell r="AQ166">
            <v>7.6718999999999999</v>
          </cell>
          <cell r="AR166">
            <v>4.222353769717821E-4</v>
          </cell>
          <cell r="AS166">
            <v>1.7546666666665562E-2</v>
          </cell>
          <cell r="AT166">
            <v>41.556600000000003</v>
          </cell>
          <cell r="AU166">
            <v>41.574146666666671</v>
          </cell>
          <cell r="AV166">
            <v>4.0340122602331718E-3</v>
          </cell>
          <cell r="AW166">
            <v>0.14279999999999404</v>
          </cell>
          <cell r="AX166">
            <v>35.399000000000001</v>
          </cell>
          <cell r="AY166">
            <v>35.541799999999995</v>
          </cell>
          <cell r="AZ166">
            <v>2.8672340314611767E-3</v>
          </cell>
          <cell r="BA166">
            <v>2.1999999999998465E-2</v>
          </cell>
          <cell r="BB166">
            <v>7.6729000000000003</v>
          </cell>
          <cell r="BC166">
            <v>7.6948999999999987</v>
          </cell>
        </row>
        <row r="167">
          <cell r="B167">
            <v>119</v>
          </cell>
          <cell r="C167">
            <v>29</v>
          </cell>
          <cell r="D167">
            <v>3.1934416240842825E-3</v>
          </cell>
          <cell r="E167">
            <v>0.19217333333333192</v>
          </cell>
          <cell r="F167">
            <v>60.177500000000002</v>
          </cell>
          <cell r="G167">
            <v>60.369673333333331</v>
          </cell>
          <cell r="H167">
            <v>4.6825013581215363E-3</v>
          </cell>
          <cell r="I167">
            <v>0.3413299999999978</v>
          </cell>
          <cell r="J167">
            <v>72.894800000000004</v>
          </cell>
          <cell r="K167">
            <v>73.236130000000003</v>
          </cell>
          <cell r="L167">
            <v>6.5136890669579206E-3</v>
          </cell>
          <cell r="M167">
            <v>3.5766666666665948E-3</v>
          </cell>
          <cell r="N167">
            <v>0.54910000000000003</v>
          </cell>
          <cell r="O167">
            <v>0.55267666666666659</v>
          </cell>
          <cell r="P167">
            <v>2.5535443520746191E-3</v>
          </cell>
          <cell r="Q167">
            <v>0.27540333333334055</v>
          </cell>
          <cell r="R167">
            <v>107.8514</v>
          </cell>
          <cell r="S167">
            <v>108.12680333333334</v>
          </cell>
          <cell r="T167">
            <v>5.8615648636623835E-3</v>
          </cell>
          <cell r="U167">
            <v>0.27666000000000085</v>
          </cell>
          <cell r="V167">
            <v>47.198999999999998</v>
          </cell>
          <cell r="W167">
            <v>47.475659999999998</v>
          </cell>
          <cell r="X167">
            <v>1.5927866416255453E-3</v>
          </cell>
          <cell r="Y167">
            <v>7.2596666666665755E-2</v>
          </cell>
          <cell r="Z167">
            <v>45.578400000000002</v>
          </cell>
          <cell r="AA167">
            <v>45.650996666666671</v>
          </cell>
          <cell r="AB167">
            <v>4.1156328600225689E-3</v>
          </cell>
          <cell r="AC167">
            <v>0.20164666666666378</v>
          </cell>
          <cell r="AD167">
            <v>48.9953</v>
          </cell>
          <cell r="AE167">
            <v>49.196946666666662</v>
          </cell>
          <cell r="AF167">
            <v>3.1747969713063016E-3</v>
          </cell>
          <cell r="AG167">
            <v>5.200666666666566E-2</v>
          </cell>
          <cell r="AH167">
            <v>16.3811</v>
          </cell>
          <cell r="AI167">
            <v>16.433106666666667</v>
          </cell>
          <cell r="AJ167">
            <v>2.9442021140396214E-3</v>
          </cell>
          <cell r="AK167">
            <v>4.6814285714286995E-2</v>
          </cell>
          <cell r="AL167">
            <v>15.900499999999999</v>
          </cell>
          <cell r="AM167">
            <v>15.947314285714286</v>
          </cell>
          <cell r="AN167">
            <v>4.5559875888613755E-3</v>
          </cell>
          <cell r="AO167">
            <v>3.4799999999999845E-2</v>
          </cell>
          <cell r="AP167">
            <v>7.6383000000000001</v>
          </cell>
          <cell r="AQ167">
            <v>7.6730999999999998</v>
          </cell>
          <cell r="AR167">
            <v>4.3731521186363148E-4</v>
          </cell>
          <cell r="AS167">
            <v>1.8173333333332192E-2</v>
          </cell>
          <cell r="AT167">
            <v>41.556600000000003</v>
          </cell>
          <cell r="AU167">
            <v>41.574773333333333</v>
          </cell>
          <cell r="AV167">
            <v>4.1780841266700706E-3</v>
          </cell>
          <cell r="AW167">
            <v>0.14789999999999384</v>
          </cell>
          <cell r="AX167">
            <v>35.399000000000001</v>
          </cell>
          <cell r="AY167">
            <v>35.546899999999994</v>
          </cell>
          <cell r="AZ167">
            <v>2.9696352468705045E-3</v>
          </cell>
          <cell r="BA167">
            <v>2.2785714285712695E-2</v>
          </cell>
          <cell r="BB167">
            <v>7.6729000000000003</v>
          </cell>
          <cell r="BC167">
            <v>7.6956857142857134</v>
          </cell>
        </row>
        <row r="168">
          <cell r="B168">
            <v>120</v>
          </cell>
          <cell r="C168">
            <v>30</v>
          </cell>
          <cell r="D168">
            <v>3.3035603007768441E-3</v>
          </cell>
          <cell r="E168">
            <v>0.19879999999999853</v>
          </cell>
          <cell r="F168">
            <v>60.177500000000002</v>
          </cell>
          <cell r="G168">
            <v>60.376300000000001</v>
          </cell>
          <cell r="H168">
            <v>4.8439669221946929E-3</v>
          </cell>
          <cell r="I168">
            <v>0.35309999999999775</v>
          </cell>
          <cell r="J168">
            <v>72.894800000000004</v>
          </cell>
          <cell r="K168">
            <v>73.247900000000001</v>
          </cell>
          <cell r="L168">
            <v>6.7382990347840564E-3</v>
          </cell>
          <cell r="M168">
            <v>3.6999999999999256E-3</v>
          </cell>
          <cell r="N168">
            <v>0.54910000000000003</v>
          </cell>
          <cell r="O168">
            <v>0.55279999999999996</v>
          </cell>
          <cell r="P168">
            <v>2.6415976055944334E-3</v>
          </cell>
          <cell r="Q168">
            <v>0.28490000000000748</v>
          </cell>
          <cell r="R168">
            <v>107.8514</v>
          </cell>
          <cell r="S168">
            <v>108.13630000000001</v>
          </cell>
          <cell r="T168">
            <v>6.0636877899955697E-3</v>
          </cell>
          <cell r="U168">
            <v>0.2862000000000009</v>
          </cell>
          <cell r="V168">
            <v>47.198999999999998</v>
          </cell>
          <cell r="W168">
            <v>47.485199999999999</v>
          </cell>
          <cell r="X168">
            <v>1.6477103189229778E-3</v>
          </cell>
          <cell r="Y168">
            <v>7.5099999999999056E-2</v>
          </cell>
          <cell r="Z168">
            <v>45.578400000000002</v>
          </cell>
          <cell r="AA168">
            <v>45.653500000000001</v>
          </cell>
          <cell r="AB168">
            <v>4.2575512345061056E-3</v>
          </cell>
          <cell r="AC168">
            <v>0.20859999999999701</v>
          </cell>
          <cell r="AD168">
            <v>48.9953</v>
          </cell>
          <cell r="AE168">
            <v>49.203899999999997</v>
          </cell>
          <cell r="AF168">
            <v>3.2842727289375535E-3</v>
          </cell>
          <cell r="AG168">
            <v>5.379999999999896E-2</v>
          </cell>
          <cell r="AH168">
            <v>16.3811</v>
          </cell>
          <cell r="AI168">
            <v>16.434899999999999</v>
          </cell>
          <cell r="AJ168">
            <v>3.0457263248685742E-3</v>
          </cell>
          <cell r="AK168">
            <v>4.8428571428572757E-2</v>
          </cell>
          <cell r="AL168">
            <v>15.900499999999999</v>
          </cell>
          <cell r="AM168">
            <v>15.948928571428572</v>
          </cell>
          <cell r="AN168">
            <v>4.7130906091669414E-3</v>
          </cell>
          <cell r="AO168">
            <v>3.5999999999999845E-2</v>
          </cell>
          <cell r="AP168">
            <v>7.6383000000000001</v>
          </cell>
          <cell r="AQ168">
            <v>7.6742999999999997</v>
          </cell>
          <cell r="AR168">
            <v>4.5239504675548086E-4</v>
          </cell>
          <cell r="AS168">
            <v>1.8799999999998818E-2</v>
          </cell>
          <cell r="AT168">
            <v>41.556600000000003</v>
          </cell>
          <cell r="AU168">
            <v>41.575400000000002</v>
          </cell>
          <cell r="AV168">
            <v>4.3221559931069702E-3</v>
          </cell>
          <cell r="AW168">
            <v>0.15299999999999361</v>
          </cell>
          <cell r="AX168">
            <v>35.399000000000001</v>
          </cell>
          <cell r="AY168">
            <v>35.551999999999992</v>
          </cell>
          <cell r="AZ168">
            <v>3.0720364622798322E-3</v>
          </cell>
          <cell r="BA168">
            <v>2.3571428571426929E-2</v>
          </cell>
          <cell r="BB168">
            <v>7.6729000000000003</v>
          </cell>
          <cell r="BC168">
            <v>7.6964714285714271</v>
          </cell>
        </row>
        <row r="169">
          <cell r="B169">
            <v>121</v>
          </cell>
          <cell r="C169">
            <v>1</v>
          </cell>
          <cell r="D169">
            <v>1.1936250924065713E-4</v>
          </cell>
          <cell r="E169">
            <v>7.2066666666666867E-3</v>
          </cell>
          <cell r="F169">
            <v>60.376300000000001</v>
          </cell>
          <cell r="G169">
            <v>60.383506666666669</v>
          </cell>
          <cell r="H169">
            <v>1.6541998701214274E-4</v>
          </cell>
          <cell r="I169">
            <v>1.211666666666673E-2</v>
          </cell>
          <cell r="J169">
            <v>73.247900000000001</v>
          </cell>
          <cell r="K169">
            <v>73.260016666666672</v>
          </cell>
          <cell r="L169">
            <v>2.1707670043415631E-4</v>
          </cell>
          <cell r="M169">
            <v>1.2000000000000159E-4</v>
          </cell>
          <cell r="N169">
            <v>0.55279999999999996</v>
          </cell>
          <cell r="O169">
            <v>0.55291999999999997</v>
          </cell>
          <cell r="P169">
            <v>1.0351134016359966E-4</v>
          </cell>
          <cell r="Q169">
            <v>1.1193333333333062E-2</v>
          </cell>
          <cell r="R169">
            <v>108.13630000000001</v>
          </cell>
          <cell r="S169">
            <v>108.14749333333334</v>
          </cell>
          <cell r="T169">
            <v>2.0034312445421784E-4</v>
          </cell>
          <cell r="U169">
            <v>9.5133333333334257E-3</v>
          </cell>
          <cell r="V169">
            <v>47.485199999999999</v>
          </cell>
          <cell r="W169">
            <v>47.49471333333333</v>
          </cell>
          <cell r="X169">
            <v>7.5131150952280565E-5</v>
          </cell>
          <cell r="Y169">
            <v>3.4299999999999405E-3</v>
          </cell>
          <cell r="Z169">
            <v>45.653500000000001</v>
          </cell>
          <cell r="AA169">
            <v>45.656930000000003</v>
          </cell>
          <cell r="AB169">
            <v>1.4680408124830417E-4</v>
          </cell>
          <cell r="AC169">
            <v>7.2233333333334331E-3</v>
          </cell>
          <cell r="AD169">
            <v>49.203899999999997</v>
          </cell>
          <cell r="AE169">
            <v>49.211123333333333</v>
          </cell>
          <cell r="AF169">
            <v>1.1783866446809249E-4</v>
          </cell>
          <cell r="AG169">
            <v>1.9366666666666532E-3</v>
          </cell>
          <cell r="AH169">
            <v>16.434899999999999</v>
          </cell>
          <cell r="AI169">
            <v>16.436836666666665</v>
          </cell>
          <cell r="AJ169">
            <v>1.0152421082895247E-4</v>
          </cell>
          <cell r="AK169">
            <v>1.6142857142857586E-3</v>
          </cell>
          <cell r="AL169">
            <v>15.900499999999999</v>
          </cell>
          <cell r="AM169">
            <v>15.902114285714285</v>
          </cell>
          <cell r="AN169">
            <v>1.571030203055647E-4</v>
          </cell>
          <cell r="AO169">
            <v>1.1999999999999947E-3</v>
          </cell>
          <cell r="AP169">
            <v>7.6383000000000001</v>
          </cell>
          <cell r="AQ169">
            <v>7.6395</v>
          </cell>
          <cell r="AR169">
            <v>4.1691320668792604E-5</v>
          </cell>
          <cell r="AS169">
            <v>1.73333333333332E-3</v>
          </cell>
          <cell r="AT169">
            <v>41.575400000000002</v>
          </cell>
          <cell r="AU169">
            <v>41.577133333333336</v>
          </cell>
          <cell r="AV169">
            <v>1.4407186643689899E-4</v>
          </cell>
          <cell r="AW169">
            <v>5.099999999999787E-3</v>
          </cell>
          <cell r="AX169">
            <v>35.399000000000001</v>
          </cell>
          <cell r="AY169">
            <v>35.4041</v>
          </cell>
          <cell r="AZ169">
            <v>1.0240121540932774E-4</v>
          </cell>
          <cell r="BA169">
            <v>7.8571428571423089E-4</v>
          </cell>
          <cell r="BB169">
            <v>7.6729000000000003</v>
          </cell>
          <cell r="BC169">
            <v>7.6736857142857149</v>
          </cell>
        </row>
        <row r="170">
          <cell r="B170">
            <v>122</v>
          </cell>
          <cell r="C170">
            <v>2</v>
          </cell>
          <cell r="D170">
            <v>2.3872501848131426E-4</v>
          </cell>
          <cell r="E170">
            <v>1.4413333333333373E-2</v>
          </cell>
          <cell r="F170">
            <v>60.376300000000001</v>
          </cell>
          <cell r="G170">
            <v>60.390713333333331</v>
          </cell>
          <cell r="H170">
            <v>3.3083997402428547E-4</v>
          </cell>
          <cell r="I170">
            <v>2.4233333333333461E-2</v>
          </cell>
          <cell r="J170">
            <v>73.247900000000001</v>
          </cell>
          <cell r="K170">
            <v>73.272133333333329</v>
          </cell>
          <cell r="L170">
            <v>4.3415340086831261E-4</v>
          </cell>
          <cell r="M170">
            <v>2.4000000000000318E-4</v>
          </cell>
          <cell r="N170">
            <v>0.55279999999999996</v>
          </cell>
          <cell r="O170">
            <v>0.55303999999999998</v>
          </cell>
          <cell r="P170">
            <v>2.0702268032719932E-4</v>
          </cell>
          <cell r="Q170">
            <v>2.2386666666666125E-2</v>
          </cell>
          <cell r="R170">
            <v>108.13630000000001</v>
          </cell>
          <cell r="S170">
            <v>108.15868666666667</v>
          </cell>
          <cell r="T170">
            <v>4.0068624890843567E-4</v>
          </cell>
          <cell r="U170">
            <v>1.9026666666666851E-2</v>
          </cell>
          <cell r="V170">
            <v>47.485199999999999</v>
          </cell>
          <cell r="W170">
            <v>47.504226666666668</v>
          </cell>
          <cell r="X170">
            <v>1.5026230190456113E-4</v>
          </cell>
          <cell r="Y170">
            <v>6.8599999999998809E-3</v>
          </cell>
          <cell r="Z170">
            <v>45.653500000000001</v>
          </cell>
          <cell r="AA170">
            <v>45.660360000000004</v>
          </cell>
          <cell r="AB170">
            <v>2.9360816249660834E-4</v>
          </cell>
          <cell r="AC170">
            <v>1.4446666666666866E-2</v>
          </cell>
          <cell r="AD170">
            <v>49.203899999999997</v>
          </cell>
          <cell r="AE170">
            <v>49.218346666666662</v>
          </cell>
          <cell r="AF170">
            <v>2.3567732893618499E-4</v>
          </cell>
          <cell r="AG170">
            <v>3.8733333333333063E-3</v>
          </cell>
          <cell r="AH170">
            <v>16.434899999999999</v>
          </cell>
          <cell r="AI170">
            <v>16.438773333333334</v>
          </cell>
          <cell r="AJ170">
            <v>2.0304842165790493E-4</v>
          </cell>
          <cell r="AK170">
            <v>3.2285714285715172E-3</v>
          </cell>
          <cell r="AL170">
            <v>15.900499999999999</v>
          </cell>
          <cell r="AM170">
            <v>15.903728571428571</v>
          </cell>
          <cell r="AN170">
            <v>3.142060406111294E-4</v>
          </cell>
          <cell r="AO170">
            <v>2.3999999999999894E-3</v>
          </cell>
          <cell r="AP170">
            <v>7.6383000000000001</v>
          </cell>
          <cell r="AQ170">
            <v>7.6406999999999998</v>
          </cell>
          <cell r="AR170">
            <v>8.3382641337585207E-5</v>
          </cell>
          <cell r="AS170">
            <v>3.4666666666666401E-3</v>
          </cell>
          <cell r="AT170">
            <v>41.575400000000002</v>
          </cell>
          <cell r="AU170">
            <v>41.57886666666667</v>
          </cell>
          <cell r="AV170">
            <v>2.8814373287379798E-4</v>
          </cell>
          <cell r="AW170">
            <v>1.0199999999999574E-2</v>
          </cell>
          <cell r="AX170">
            <v>35.399000000000001</v>
          </cell>
          <cell r="AY170">
            <v>35.409199999999998</v>
          </cell>
          <cell r="AZ170">
            <v>2.0480243081865548E-4</v>
          </cell>
          <cell r="BA170">
            <v>1.5714285714284618E-3</v>
          </cell>
          <cell r="BB170">
            <v>7.6729000000000003</v>
          </cell>
          <cell r="BC170">
            <v>7.6744714285714286</v>
          </cell>
        </row>
        <row r="171">
          <cell r="B171">
            <v>123</v>
          </cell>
          <cell r="C171">
            <v>3</v>
          </cell>
          <cell r="D171">
            <v>3.5808752772197142E-4</v>
          </cell>
          <cell r="E171">
            <v>2.1620000000000063E-2</v>
          </cell>
          <cell r="F171">
            <v>60.376300000000001</v>
          </cell>
          <cell r="G171">
            <v>60.397919999999999</v>
          </cell>
          <cell r="H171">
            <v>4.9625996103642826E-4</v>
          </cell>
          <cell r="I171">
            <v>3.6350000000000195E-2</v>
          </cell>
          <cell r="J171">
            <v>73.247900000000001</v>
          </cell>
          <cell r="K171">
            <v>73.28425</v>
          </cell>
          <cell r="L171">
            <v>6.5123010130246884E-4</v>
          </cell>
          <cell r="M171">
            <v>3.6000000000000474E-4</v>
          </cell>
          <cell r="N171">
            <v>0.55279999999999996</v>
          </cell>
          <cell r="O171">
            <v>0.55315999999999999</v>
          </cell>
          <cell r="P171">
            <v>3.1053402049079895E-4</v>
          </cell>
          <cell r="Q171">
            <v>3.3579999999999187E-2</v>
          </cell>
          <cell r="R171">
            <v>108.13630000000001</v>
          </cell>
          <cell r="S171">
            <v>108.16988000000001</v>
          </cell>
          <cell r="T171">
            <v>6.0102937336265351E-4</v>
          </cell>
          <cell r="U171">
            <v>2.8540000000000277E-2</v>
          </cell>
          <cell r="V171">
            <v>47.485199999999999</v>
          </cell>
          <cell r="W171">
            <v>47.513739999999999</v>
          </cell>
          <cell r="X171">
            <v>2.2539345285684168E-4</v>
          </cell>
          <cell r="Y171">
            <v>1.0289999999999822E-2</v>
          </cell>
          <cell r="Z171">
            <v>45.653500000000001</v>
          </cell>
          <cell r="AA171">
            <v>45.663789999999999</v>
          </cell>
          <cell r="AB171">
            <v>4.4041224374491254E-4</v>
          </cell>
          <cell r="AC171">
            <v>2.16700000000003E-2</v>
          </cell>
          <cell r="AD171">
            <v>49.203899999999997</v>
          </cell>
          <cell r="AE171">
            <v>49.225569999999998</v>
          </cell>
          <cell r="AF171">
            <v>3.535159934042775E-4</v>
          </cell>
          <cell r="AG171">
            <v>5.8099999999999593E-3</v>
          </cell>
          <cell r="AH171">
            <v>16.434899999999999</v>
          </cell>
          <cell r="AI171">
            <v>16.440709999999999</v>
          </cell>
          <cell r="AJ171">
            <v>3.045726324868574E-4</v>
          </cell>
          <cell r="AK171">
            <v>4.8428571428572754E-3</v>
          </cell>
          <cell r="AL171">
            <v>15.900499999999999</v>
          </cell>
          <cell r="AM171">
            <v>15.905342857142857</v>
          </cell>
          <cell r="AN171">
            <v>4.7130906091669405E-4</v>
          </cell>
          <cell r="AO171">
            <v>3.5999999999999843E-3</v>
          </cell>
          <cell r="AP171">
            <v>7.6383000000000001</v>
          </cell>
          <cell r="AQ171">
            <v>7.6418999999999997</v>
          </cell>
          <cell r="AR171">
            <v>1.2507396200637781E-4</v>
          </cell>
          <cell r="AS171">
            <v>5.1999999999999599E-3</v>
          </cell>
          <cell r="AT171">
            <v>41.575400000000002</v>
          </cell>
          <cell r="AU171">
            <v>41.580600000000004</v>
          </cell>
          <cell r="AV171">
            <v>4.32215599310697E-4</v>
          </cell>
          <cell r="AW171">
            <v>1.5299999999999361E-2</v>
          </cell>
          <cell r="AX171">
            <v>35.399000000000001</v>
          </cell>
          <cell r="AY171">
            <v>35.414299999999997</v>
          </cell>
          <cell r="AZ171">
            <v>3.0720364622798321E-4</v>
          </cell>
          <cell r="BA171">
            <v>2.3571428571426928E-3</v>
          </cell>
          <cell r="BB171">
            <v>7.6729000000000003</v>
          </cell>
          <cell r="BC171">
            <v>7.6752571428571432</v>
          </cell>
        </row>
        <row r="172">
          <cell r="B172">
            <v>124</v>
          </cell>
          <cell r="C172">
            <v>4</v>
          </cell>
          <cell r="D172">
            <v>4.7745003696262852E-4</v>
          </cell>
          <cell r="E172">
            <v>2.8826666666666747E-2</v>
          </cell>
          <cell r="F172">
            <v>60.376300000000001</v>
          </cell>
          <cell r="G172">
            <v>60.405126666666668</v>
          </cell>
          <cell r="H172">
            <v>6.6167994804857094E-4</v>
          </cell>
          <cell r="I172">
            <v>4.8466666666666922E-2</v>
          </cell>
          <cell r="J172">
            <v>73.247900000000001</v>
          </cell>
          <cell r="K172">
            <v>73.296366666666671</v>
          </cell>
          <cell r="L172">
            <v>8.6830680173662523E-4</v>
          </cell>
          <cell r="M172">
            <v>4.8000000000000635E-4</v>
          </cell>
          <cell r="N172">
            <v>0.55279999999999996</v>
          </cell>
          <cell r="O172">
            <v>0.55327999999999999</v>
          </cell>
          <cell r="P172">
            <v>4.1404536065439864E-4</v>
          </cell>
          <cell r="Q172">
            <v>4.4773333333332249E-2</v>
          </cell>
          <cell r="R172">
            <v>108.13630000000001</v>
          </cell>
          <cell r="S172">
            <v>108.18107333333334</v>
          </cell>
          <cell r="T172">
            <v>8.0137249781687134E-4</v>
          </cell>
          <cell r="U172">
            <v>3.8053333333333703E-2</v>
          </cell>
          <cell r="V172">
            <v>47.485199999999999</v>
          </cell>
          <cell r="W172">
            <v>47.523253333333329</v>
          </cell>
          <cell r="X172">
            <v>3.0052460380912226E-4</v>
          </cell>
          <cell r="Y172">
            <v>1.3719999999999762E-2</v>
          </cell>
          <cell r="Z172">
            <v>45.653500000000001</v>
          </cell>
          <cell r="AA172">
            <v>45.66722</v>
          </cell>
          <cell r="AB172">
            <v>5.8721632499321669E-4</v>
          </cell>
          <cell r="AC172">
            <v>2.8893333333333732E-2</v>
          </cell>
          <cell r="AD172">
            <v>49.203899999999997</v>
          </cell>
          <cell r="AE172">
            <v>49.232793333333333</v>
          </cell>
          <cell r="AF172">
            <v>4.7135465787236997E-4</v>
          </cell>
          <cell r="AG172">
            <v>7.7466666666666127E-3</v>
          </cell>
          <cell r="AH172">
            <v>16.434899999999999</v>
          </cell>
          <cell r="AI172">
            <v>16.442646666666665</v>
          </cell>
          <cell r="AJ172">
            <v>4.0609684331580987E-4</v>
          </cell>
          <cell r="AK172">
            <v>6.4571428571430344E-3</v>
          </cell>
          <cell r="AL172">
            <v>15.900499999999999</v>
          </cell>
          <cell r="AM172">
            <v>15.906957142857141</v>
          </cell>
          <cell r="AN172">
            <v>6.284120812222588E-4</v>
          </cell>
          <cell r="AO172">
            <v>4.7999999999999788E-3</v>
          </cell>
          <cell r="AP172">
            <v>7.6383000000000001</v>
          </cell>
          <cell r="AQ172">
            <v>7.6431000000000004</v>
          </cell>
          <cell r="AR172">
            <v>1.6676528267517041E-4</v>
          </cell>
          <cell r="AS172">
            <v>6.9333333333332801E-3</v>
          </cell>
          <cell r="AT172">
            <v>41.575400000000002</v>
          </cell>
          <cell r="AU172">
            <v>41.582333333333338</v>
          </cell>
          <cell r="AV172">
            <v>5.7628746574759596E-4</v>
          </cell>
          <cell r="AW172">
            <v>2.0399999999999148E-2</v>
          </cell>
          <cell r="AX172">
            <v>35.399000000000001</v>
          </cell>
          <cell r="AY172">
            <v>35.419400000000003</v>
          </cell>
          <cell r="AZ172">
            <v>4.0960486163731097E-4</v>
          </cell>
          <cell r="BA172">
            <v>3.1428571428569235E-3</v>
          </cell>
          <cell r="BB172">
            <v>7.6729000000000003</v>
          </cell>
          <cell r="BC172">
            <v>7.6760428571428569</v>
          </cell>
        </row>
        <row r="173">
          <cell r="B173">
            <v>125</v>
          </cell>
          <cell r="C173">
            <v>5</v>
          </cell>
          <cell r="D173">
            <v>5.9681254620328568E-4</v>
          </cell>
          <cell r="E173">
            <v>3.6033333333333438E-2</v>
          </cell>
          <cell r="F173">
            <v>60.376300000000001</v>
          </cell>
          <cell r="G173">
            <v>60.412333333333336</v>
          </cell>
          <cell r="H173">
            <v>8.2709993506071373E-4</v>
          </cell>
          <cell r="I173">
            <v>6.0583333333333655E-2</v>
          </cell>
          <cell r="J173">
            <v>73.247900000000001</v>
          </cell>
          <cell r="K173">
            <v>73.308483333333328</v>
          </cell>
          <cell r="L173">
            <v>1.0853835021707816E-3</v>
          </cell>
          <cell r="M173">
            <v>6.0000000000000797E-4</v>
          </cell>
          <cell r="N173">
            <v>0.55279999999999996</v>
          </cell>
          <cell r="O173">
            <v>0.5534</v>
          </cell>
          <cell r="P173">
            <v>5.1755670081799832E-4</v>
          </cell>
          <cell r="Q173">
            <v>5.5966666666665311E-2</v>
          </cell>
          <cell r="R173">
            <v>108.13630000000001</v>
          </cell>
          <cell r="S173">
            <v>108.19226666666667</v>
          </cell>
          <cell r="T173">
            <v>1.0017156222710893E-3</v>
          </cell>
          <cell r="U173">
            <v>4.7566666666667125E-2</v>
          </cell>
          <cell r="V173">
            <v>47.485199999999999</v>
          </cell>
          <cell r="W173">
            <v>47.532766666666667</v>
          </cell>
          <cell r="X173">
            <v>3.7565575476140281E-4</v>
          </cell>
          <cell r="Y173">
            <v>1.7149999999999704E-2</v>
          </cell>
          <cell r="Z173">
            <v>45.653500000000001</v>
          </cell>
          <cell r="AA173">
            <v>45.670650000000002</v>
          </cell>
          <cell r="AB173">
            <v>7.3402040624152094E-4</v>
          </cell>
          <cell r="AC173">
            <v>3.6116666666667165E-2</v>
          </cell>
          <cell r="AD173">
            <v>49.203899999999997</v>
          </cell>
          <cell r="AE173">
            <v>49.240016666666662</v>
          </cell>
          <cell r="AF173">
            <v>5.891933223404626E-4</v>
          </cell>
          <cell r="AG173">
            <v>9.6833333333332661E-3</v>
          </cell>
          <cell r="AH173">
            <v>16.434899999999999</v>
          </cell>
          <cell r="AI173">
            <v>16.444583333333334</v>
          </cell>
          <cell r="AJ173">
            <v>5.0762105414476233E-4</v>
          </cell>
          <cell r="AK173">
            <v>8.0714285714287935E-3</v>
          </cell>
          <cell r="AL173">
            <v>15.900499999999999</v>
          </cell>
          <cell r="AM173">
            <v>15.908571428571427</v>
          </cell>
          <cell r="AN173">
            <v>7.8551510152782345E-4</v>
          </cell>
          <cell r="AO173">
            <v>5.9999999999999732E-3</v>
          </cell>
          <cell r="AP173">
            <v>7.6383000000000001</v>
          </cell>
          <cell r="AQ173">
            <v>7.6443000000000003</v>
          </cell>
          <cell r="AR173">
            <v>2.0845660334396302E-4</v>
          </cell>
          <cell r="AS173">
            <v>8.6666666666666003E-3</v>
          </cell>
          <cell r="AT173">
            <v>41.575400000000002</v>
          </cell>
          <cell r="AU173">
            <v>41.584066666666672</v>
          </cell>
          <cell r="AV173">
            <v>7.2035933218449492E-4</v>
          </cell>
          <cell r="AW173">
            <v>2.5499999999998937E-2</v>
          </cell>
          <cell r="AX173">
            <v>35.399000000000001</v>
          </cell>
          <cell r="AY173">
            <v>35.424500000000002</v>
          </cell>
          <cell r="AZ173">
            <v>5.1200607704663867E-4</v>
          </cell>
          <cell r="BA173">
            <v>3.9285714285711548E-3</v>
          </cell>
          <cell r="BB173">
            <v>7.6729000000000003</v>
          </cell>
          <cell r="BC173">
            <v>7.6768285714285716</v>
          </cell>
        </row>
        <row r="174">
          <cell r="B174">
            <v>126</v>
          </cell>
          <cell r="C174">
            <v>6</v>
          </cell>
          <cell r="D174">
            <v>7.1617505544394283E-4</v>
          </cell>
          <cell r="E174">
            <v>4.3240000000000126E-2</v>
          </cell>
          <cell r="F174">
            <v>60.376300000000001</v>
          </cell>
          <cell r="G174">
            <v>60.419539999999998</v>
          </cell>
          <cell r="H174">
            <v>9.9251992207285652E-4</v>
          </cell>
          <cell r="I174">
            <v>7.2700000000000389E-2</v>
          </cell>
          <cell r="J174">
            <v>73.247900000000001</v>
          </cell>
          <cell r="K174">
            <v>73.320599999999999</v>
          </cell>
          <cell r="L174">
            <v>1.3024602026049377E-3</v>
          </cell>
          <cell r="M174">
            <v>7.2000000000000948E-4</v>
          </cell>
          <cell r="N174">
            <v>0.55279999999999996</v>
          </cell>
          <cell r="O174">
            <v>0.55352000000000001</v>
          </cell>
          <cell r="P174">
            <v>6.210680409815979E-4</v>
          </cell>
          <cell r="Q174">
            <v>6.7159999999998374E-2</v>
          </cell>
          <cell r="R174">
            <v>108.13630000000001</v>
          </cell>
          <cell r="S174">
            <v>108.20346000000001</v>
          </cell>
          <cell r="T174">
            <v>1.202058746725307E-3</v>
          </cell>
          <cell r="U174">
            <v>5.7080000000000554E-2</v>
          </cell>
          <cell r="V174">
            <v>47.485199999999999</v>
          </cell>
          <cell r="W174">
            <v>47.542279999999998</v>
          </cell>
          <cell r="X174">
            <v>4.5078690571368336E-4</v>
          </cell>
          <cell r="Y174">
            <v>2.0579999999999644E-2</v>
          </cell>
          <cell r="Z174">
            <v>45.653500000000001</v>
          </cell>
          <cell r="AA174">
            <v>45.674080000000004</v>
          </cell>
          <cell r="AB174">
            <v>8.8082448748982509E-4</v>
          </cell>
          <cell r="AC174">
            <v>4.33400000000006E-2</v>
          </cell>
          <cell r="AD174">
            <v>49.203899999999997</v>
          </cell>
          <cell r="AE174">
            <v>49.247239999999998</v>
          </cell>
          <cell r="AF174">
            <v>7.0703198680855501E-4</v>
          </cell>
          <cell r="AG174">
            <v>1.1619999999999919E-2</v>
          </cell>
          <cell r="AH174">
            <v>16.434899999999999</v>
          </cell>
          <cell r="AI174">
            <v>16.44652</v>
          </cell>
          <cell r="AJ174">
            <v>6.091452649737148E-4</v>
          </cell>
          <cell r="AK174">
            <v>9.6857142857145508E-3</v>
          </cell>
          <cell r="AL174">
            <v>15.900499999999999</v>
          </cell>
          <cell r="AM174">
            <v>15.910185714285713</v>
          </cell>
          <cell r="AN174">
            <v>9.426181218333881E-4</v>
          </cell>
          <cell r="AO174">
            <v>7.1999999999999686E-3</v>
          </cell>
          <cell r="AP174">
            <v>7.6383000000000001</v>
          </cell>
          <cell r="AQ174">
            <v>7.6455000000000002</v>
          </cell>
          <cell r="AR174">
            <v>2.5014792401275562E-4</v>
          </cell>
          <cell r="AS174">
            <v>1.039999999999992E-2</v>
          </cell>
          <cell r="AT174">
            <v>41.575400000000002</v>
          </cell>
          <cell r="AU174">
            <v>41.585799999999999</v>
          </cell>
          <cell r="AV174">
            <v>8.6443119862139399E-4</v>
          </cell>
          <cell r="AW174">
            <v>3.0599999999998722E-2</v>
          </cell>
          <cell r="AX174">
            <v>35.399000000000001</v>
          </cell>
          <cell r="AY174">
            <v>35.429600000000001</v>
          </cell>
          <cell r="AZ174">
            <v>6.1440729245596643E-4</v>
          </cell>
          <cell r="BA174">
            <v>4.7142857142853855E-3</v>
          </cell>
          <cell r="BB174">
            <v>7.6729000000000003</v>
          </cell>
          <cell r="BC174">
            <v>7.6776142857142853</v>
          </cell>
        </row>
        <row r="175">
          <cell r="B175">
            <v>127</v>
          </cell>
          <cell r="C175">
            <v>7</v>
          </cell>
          <cell r="D175">
            <v>8.3553756468459999E-4</v>
          </cell>
          <cell r="E175">
            <v>5.0446666666666813E-2</v>
          </cell>
          <cell r="F175">
            <v>60.376300000000001</v>
          </cell>
          <cell r="G175">
            <v>60.426746666666666</v>
          </cell>
          <cell r="H175">
            <v>1.1579399090849991E-3</v>
          </cell>
          <cell r="I175">
            <v>8.4816666666667123E-2</v>
          </cell>
          <cell r="J175">
            <v>73.247900000000001</v>
          </cell>
          <cell r="K175">
            <v>73.33271666666667</v>
          </cell>
          <cell r="L175">
            <v>1.519536903039094E-3</v>
          </cell>
          <cell r="M175">
            <v>8.4000000000001109E-4</v>
          </cell>
          <cell r="N175">
            <v>0.55279999999999996</v>
          </cell>
          <cell r="O175">
            <v>0.55364000000000002</v>
          </cell>
          <cell r="P175">
            <v>7.2457938114519759E-4</v>
          </cell>
          <cell r="Q175">
            <v>7.8353333333331443E-2</v>
          </cell>
          <cell r="R175">
            <v>108.13630000000001</v>
          </cell>
          <cell r="S175">
            <v>108.21465333333333</v>
          </cell>
          <cell r="T175">
            <v>1.402401871179525E-3</v>
          </cell>
          <cell r="U175">
            <v>6.6593333333333976E-2</v>
          </cell>
          <cell r="V175">
            <v>47.485199999999999</v>
          </cell>
          <cell r="W175">
            <v>47.551793333333336</v>
          </cell>
          <cell r="X175">
            <v>5.2591805666596392E-4</v>
          </cell>
          <cell r="Y175">
            <v>2.4009999999999584E-2</v>
          </cell>
          <cell r="Z175">
            <v>45.653500000000001</v>
          </cell>
          <cell r="AA175">
            <v>45.677509999999998</v>
          </cell>
          <cell r="AB175">
            <v>1.0276285687381293E-3</v>
          </cell>
          <cell r="AC175">
            <v>5.0563333333334036E-2</v>
          </cell>
          <cell r="AD175">
            <v>49.203899999999997</v>
          </cell>
          <cell r="AE175">
            <v>49.254463333333334</v>
          </cell>
          <cell r="AF175">
            <v>8.2487065127664742E-4</v>
          </cell>
          <cell r="AG175">
            <v>1.3556666666666573E-2</v>
          </cell>
          <cell r="AH175">
            <v>16.434899999999999</v>
          </cell>
          <cell r="AI175">
            <v>16.448456666666665</v>
          </cell>
          <cell r="AJ175">
            <v>7.1066947580266727E-4</v>
          </cell>
          <cell r="AK175">
            <v>1.130000000000031E-2</v>
          </cell>
          <cell r="AL175">
            <v>15.900499999999999</v>
          </cell>
          <cell r="AM175">
            <v>15.911799999999999</v>
          </cell>
          <cell r="AN175">
            <v>1.0997211421389529E-3</v>
          </cell>
          <cell r="AO175">
            <v>8.3999999999999631E-3</v>
          </cell>
          <cell r="AP175">
            <v>7.6383000000000001</v>
          </cell>
          <cell r="AQ175">
            <v>7.6467000000000001</v>
          </cell>
          <cell r="AR175">
            <v>2.918392446815482E-4</v>
          </cell>
          <cell r="AS175">
            <v>1.2133333333333241E-2</v>
          </cell>
          <cell r="AT175">
            <v>41.575400000000002</v>
          </cell>
          <cell r="AU175">
            <v>41.587533333333333</v>
          </cell>
          <cell r="AV175">
            <v>1.008503065058293E-3</v>
          </cell>
          <cell r="AW175">
            <v>3.5699999999998511E-2</v>
          </cell>
          <cell r="AX175">
            <v>35.399000000000001</v>
          </cell>
          <cell r="AY175">
            <v>35.434699999999999</v>
          </cell>
          <cell r="AZ175">
            <v>7.1680850786529418E-4</v>
          </cell>
          <cell r="BA175">
            <v>5.4999999999996163E-3</v>
          </cell>
          <cell r="BB175">
            <v>7.6729000000000003</v>
          </cell>
          <cell r="BC175">
            <v>7.6783999999999999</v>
          </cell>
        </row>
        <row r="176">
          <cell r="B176">
            <v>128</v>
          </cell>
          <cell r="C176">
            <v>8</v>
          </cell>
          <cell r="D176">
            <v>9.5490007392525704E-4</v>
          </cell>
          <cell r="E176">
            <v>5.7653333333333494E-2</v>
          </cell>
          <cell r="F176">
            <v>60.376300000000001</v>
          </cell>
          <cell r="G176">
            <v>60.433953333333335</v>
          </cell>
          <cell r="H176">
            <v>1.3233598960971419E-3</v>
          </cell>
          <cell r="I176">
            <v>9.6933333333333843E-2</v>
          </cell>
          <cell r="J176">
            <v>73.247900000000001</v>
          </cell>
          <cell r="K176">
            <v>73.344833333333341</v>
          </cell>
          <cell r="L176">
            <v>1.7366136034732505E-3</v>
          </cell>
          <cell r="M176">
            <v>9.6000000000001271E-4</v>
          </cell>
          <cell r="N176">
            <v>0.55279999999999996</v>
          </cell>
          <cell r="O176">
            <v>0.55375999999999992</v>
          </cell>
          <cell r="P176">
            <v>8.2809072130879727E-4</v>
          </cell>
          <cell r="Q176">
            <v>8.9546666666664498E-2</v>
          </cell>
          <cell r="R176">
            <v>108.13630000000001</v>
          </cell>
          <cell r="S176">
            <v>108.22584666666667</v>
          </cell>
          <cell r="T176">
            <v>1.6027449956337427E-3</v>
          </cell>
          <cell r="U176">
            <v>7.6106666666667405E-2</v>
          </cell>
          <cell r="V176">
            <v>47.485199999999999</v>
          </cell>
          <cell r="W176">
            <v>47.561306666666667</v>
          </cell>
          <cell r="X176">
            <v>6.0104920761824452E-4</v>
          </cell>
          <cell r="Y176">
            <v>2.7439999999999524E-2</v>
          </cell>
          <cell r="Z176">
            <v>45.653500000000001</v>
          </cell>
          <cell r="AA176">
            <v>45.68094</v>
          </cell>
          <cell r="AB176">
            <v>1.1744326499864334E-3</v>
          </cell>
          <cell r="AC176">
            <v>5.7786666666667465E-2</v>
          </cell>
          <cell r="AD176">
            <v>49.203899999999997</v>
          </cell>
          <cell r="AE176">
            <v>49.261686666666662</v>
          </cell>
          <cell r="AF176">
            <v>9.4270931574473994E-4</v>
          </cell>
          <cell r="AG176">
            <v>1.5493333333333225E-2</v>
          </cell>
          <cell r="AH176">
            <v>16.434899999999999</v>
          </cell>
          <cell r="AI176">
            <v>16.450393333333331</v>
          </cell>
          <cell r="AJ176">
            <v>8.1219368663161973E-4</v>
          </cell>
          <cell r="AK176">
            <v>1.2914285714286069E-2</v>
          </cell>
          <cell r="AL176">
            <v>15.900499999999999</v>
          </cell>
          <cell r="AM176">
            <v>15.913414285714286</v>
          </cell>
          <cell r="AN176">
            <v>1.2568241624445176E-3</v>
          </cell>
          <cell r="AO176">
            <v>9.5999999999999575E-3</v>
          </cell>
          <cell r="AP176">
            <v>7.6383000000000001</v>
          </cell>
          <cell r="AQ176">
            <v>7.6478999999999999</v>
          </cell>
          <cell r="AR176">
            <v>3.3353056535034083E-4</v>
          </cell>
          <cell r="AS176">
            <v>1.386666666666656E-2</v>
          </cell>
          <cell r="AT176">
            <v>41.575400000000002</v>
          </cell>
          <cell r="AU176">
            <v>41.589266666666667</v>
          </cell>
          <cell r="AV176">
            <v>1.1525749314951919E-3</v>
          </cell>
          <cell r="AW176">
            <v>4.0799999999998296E-2</v>
          </cell>
          <cell r="AX176">
            <v>35.399000000000001</v>
          </cell>
          <cell r="AY176">
            <v>35.439799999999998</v>
          </cell>
          <cell r="AZ176">
            <v>8.1920972327462194E-4</v>
          </cell>
          <cell r="BA176">
            <v>6.2857142857138471E-3</v>
          </cell>
          <cell r="BB176">
            <v>7.6729000000000003</v>
          </cell>
          <cell r="BC176">
            <v>7.6791857142857145</v>
          </cell>
        </row>
        <row r="177">
          <cell r="B177">
            <v>129</v>
          </cell>
          <cell r="C177">
            <v>9</v>
          </cell>
          <cell r="D177">
            <v>1.0742625831659143E-3</v>
          </cell>
          <cell r="E177">
            <v>6.4860000000000181E-2</v>
          </cell>
          <cell r="F177">
            <v>60.376300000000001</v>
          </cell>
          <cell r="G177">
            <v>60.441160000000004</v>
          </cell>
          <cell r="H177">
            <v>1.4887798831092849E-3</v>
          </cell>
          <cell r="I177">
            <v>0.10905000000000058</v>
          </cell>
          <cell r="J177">
            <v>73.247900000000001</v>
          </cell>
          <cell r="K177">
            <v>73.356949999999998</v>
          </cell>
          <cell r="L177">
            <v>1.9536903039074067E-3</v>
          </cell>
          <cell r="M177">
            <v>1.0800000000000143E-3</v>
          </cell>
          <cell r="N177">
            <v>0.55279999999999996</v>
          </cell>
          <cell r="O177">
            <v>0.55387999999999993</v>
          </cell>
          <cell r="P177">
            <v>9.3160206147239696E-4</v>
          </cell>
          <cell r="Q177">
            <v>0.10073999999999757</v>
          </cell>
          <cell r="R177">
            <v>108.13630000000001</v>
          </cell>
          <cell r="S177">
            <v>108.23704000000001</v>
          </cell>
          <cell r="T177">
            <v>1.8030881200879606E-3</v>
          </cell>
          <cell r="U177">
            <v>8.5620000000000834E-2</v>
          </cell>
          <cell r="V177">
            <v>47.485199999999999</v>
          </cell>
          <cell r="W177">
            <v>47.570819999999998</v>
          </cell>
          <cell r="X177">
            <v>6.7618035857052513E-4</v>
          </cell>
          <cell r="Y177">
            <v>3.0869999999999464E-2</v>
          </cell>
          <cell r="Z177">
            <v>45.653500000000001</v>
          </cell>
          <cell r="AA177">
            <v>45.684370000000001</v>
          </cell>
          <cell r="AB177">
            <v>1.3212367312347378E-3</v>
          </cell>
          <cell r="AC177">
            <v>6.50100000000009E-2</v>
          </cell>
          <cell r="AD177">
            <v>49.203899999999997</v>
          </cell>
          <cell r="AE177">
            <v>49.268909999999998</v>
          </cell>
          <cell r="AF177">
            <v>1.0605479802128326E-3</v>
          </cell>
          <cell r="AG177">
            <v>1.742999999999988E-2</v>
          </cell>
          <cell r="AH177">
            <v>16.434899999999999</v>
          </cell>
          <cell r="AI177">
            <v>16.45233</v>
          </cell>
          <cell r="AJ177">
            <v>9.137178974605722E-4</v>
          </cell>
          <cell r="AK177">
            <v>1.4528571428571826E-2</v>
          </cell>
          <cell r="AL177">
            <v>15.900499999999999</v>
          </cell>
          <cell r="AM177">
            <v>15.915028571428572</v>
          </cell>
          <cell r="AN177">
            <v>1.4139271827500824E-3</v>
          </cell>
          <cell r="AO177">
            <v>1.0799999999999952E-2</v>
          </cell>
          <cell r="AP177">
            <v>7.6383000000000001</v>
          </cell>
          <cell r="AQ177">
            <v>7.6490999999999998</v>
          </cell>
          <cell r="AR177">
            <v>3.7522188601913346E-4</v>
          </cell>
          <cell r="AS177">
            <v>1.5599999999999881E-2</v>
          </cell>
          <cell r="AT177">
            <v>41.575400000000002</v>
          </cell>
          <cell r="AU177">
            <v>41.591000000000001</v>
          </cell>
          <cell r="AV177">
            <v>1.2966467979320909E-3</v>
          </cell>
          <cell r="AW177">
            <v>4.5899999999998088E-2</v>
          </cell>
          <cell r="AX177">
            <v>35.399000000000001</v>
          </cell>
          <cell r="AY177">
            <v>35.444899999999997</v>
          </cell>
          <cell r="AZ177">
            <v>9.216109386839497E-4</v>
          </cell>
          <cell r="BA177">
            <v>7.0714285714280779E-3</v>
          </cell>
          <cell r="BB177">
            <v>7.6729000000000003</v>
          </cell>
          <cell r="BC177">
            <v>7.6799714285714282</v>
          </cell>
        </row>
        <row r="178">
          <cell r="B178">
            <v>130</v>
          </cell>
          <cell r="C178">
            <v>10</v>
          </cell>
          <cell r="D178">
            <v>1.1936250924065714E-3</v>
          </cell>
          <cell r="E178">
            <v>7.2066666666666876E-2</v>
          </cell>
          <cell r="F178">
            <v>60.376300000000001</v>
          </cell>
          <cell r="G178">
            <v>60.448366666666665</v>
          </cell>
          <cell r="H178">
            <v>1.6541998701214275E-3</v>
          </cell>
          <cell r="I178">
            <v>0.12116666666666731</v>
          </cell>
          <cell r="J178">
            <v>73.247900000000001</v>
          </cell>
          <cell r="K178">
            <v>73.369066666666669</v>
          </cell>
          <cell r="L178">
            <v>2.1707670043415632E-3</v>
          </cell>
          <cell r="M178">
            <v>1.2000000000000159E-3</v>
          </cell>
          <cell r="N178">
            <v>0.55279999999999996</v>
          </cell>
          <cell r="O178">
            <v>0.55399999999999994</v>
          </cell>
          <cell r="P178">
            <v>1.0351134016359966E-3</v>
          </cell>
          <cell r="Q178">
            <v>0.11193333333333062</v>
          </cell>
          <cell r="R178">
            <v>108.13630000000001</v>
          </cell>
          <cell r="S178">
            <v>108.24823333333333</v>
          </cell>
          <cell r="T178">
            <v>2.0034312445421786E-3</v>
          </cell>
          <cell r="U178">
            <v>9.513333333333425E-2</v>
          </cell>
          <cell r="V178">
            <v>47.485199999999999</v>
          </cell>
          <cell r="W178">
            <v>47.580333333333336</v>
          </cell>
          <cell r="X178">
            <v>7.5131150952280562E-4</v>
          </cell>
          <cell r="Y178">
            <v>3.4299999999999407E-2</v>
          </cell>
          <cell r="Z178">
            <v>45.653500000000001</v>
          </cell>
          <cell r="AA178">
            <v>45.687800000000003</v>
          </cell>
          <cell r="AB178">
            <v>1.4680408124830419E-3</v>
          </cell>
          <cell r="AC178">
            <v>7.2233333333334329E-2</v>
          </cell>
          <cell r="AD178">
            <v>49.203899999999997</v>
          </cell>
          <cell r="AE178">
            <v>49.276133333333334</v>
          </cell>
          <cell r="AF178">
            <v>1.1783866446809252E-3</v>
          </cell>
          <cell r="AG178">
            <v>1.9366666666666532E-2</v>
          </cell>
          <cell r="AH178">
            <v>16.434899999999999</v>
          </cell>
          <cell r="AI178">
            <v>16.454266666666665</v>
          </cell>
          <cell r="AJ178">
            <v>1.0152421082895247E-3</v>
          </cell>
          <cell r="AK178">
            <v>1.6142857142857587E-2</v>
          </cell>
          <cell r="AL178">
            <v>15.900499999999999</v>
          </cell>
          <cell r="AM178">
            <v>15.916642857142858</v>
          </cell>
          <cell r="AN178">
            <v>1.5710302030556469E-3</v>
          </cell>
          <cell r="AO178">
            <v>1.1999999999999946E-2</v>
          </cell>
          <cell r="AP178">
            <v>7.6383000000000001</v>
          </cell>
          <cell r="AQ178">
            <v>7.6502999999999997</v>
          </cell>
          <cell r="AR178">
            <v>4.1691320668792604E-4</v>
          </cell>
          <cell r="AS178">
            <v>1.7333333333333201E-2</v>
          </cell>
          <cell r="AT178">
            <v>41.575400000000002</v>
          </cell>
          <cell r="AU178">
            <v>41.592733333333335</v>
          </cell>
          <cell r="AV178">
            <v>1.4407186643689898E-3</v>
          </cell>
          <cell r="AW178">
            <v>5.0999999999997873E-2</v>
          </cell>
          <cell r="AX178">
            <v>35.399000000000001</v>
          </cell>
          <cell r="AY178">
            <v>35.449999999999996</v>
          </cell>
          <cell r="AZ178">
            <v>1.0240121540932773E-3</v>
          </cell>
          <cell r="BA178">
            <v>7.8571428571423095E-3</v>
          </cell>
          <cell r="BB178">
            <v>7.6729000000000003</v>
          </cell>
          <cell r="BC178">
            <v>7.6807571428571428</v>
          </cell>
        </row>
        <row r="179">
          <cell r="B179">
            <v>131</v>
          </cell>
          <cell r="C179">
            <v>11</v>
          </cell>
          <cell r="D179">
            <v>1.3129876016472286E-3</v>
          </cell>
          <cell r="E179">
            <v>7.9273333333333557E-2</v>
          </cell>
          <cell r="F179">
            <v>60.376300000000001</v>
          </cell>
          <cell r="G179">
            <v>60.455573333333334</v>
          </cell>
          <cell r="H179">
            <v>1.8196198571335703E-3</v>
          </cell>
          <cell r="I179">
            <v>0.13328333333333403</v>
          </cell>
          <cell r="J179">
            <v>73.247900000000001</v>
          </cell>
          <cell r="K179">
            <v>73.38118333333334</v>
          </cell>
          <cell r="L179">
            <v>2.3878437047757193E-3</v>
          </cell>
          <cell r="M179">
            <v>1.3200000000000176E-3</v>
          </cell>
          <cell r="N179">
            <v>0.55279999999999996</v>
          </cell>
          <cell r="O179">
            <v>0.55411999999999995</v>
          </cell>
          <cell r="P179">
            <v>1.1386247417995961E-3</v>
          </cell>
          <cell r="Q179">
            <v>0.12312666666666369</v>
          </cell>
          <cell r="R179">
            <v>108.13630000000001</v>
          </cell>
          <cell r="S179">
            <v>108.25942666666667</v>
          </cell>
          <cell r="T179">
            <v>2.2037743689963963E-3</v>
          </cell>
          <cell r="U179">
            <v>0.10464666666666768</v>
          </cell>
          <cell r="V179">
            <v>47.485199999999999</v>
          </cell>
          <cell r="W179">
            <v>47.589846666666666</v>
          </cell>
          <cell r="X179">
            <v>8.2644266047508623E-4</v>
          </cell>
          <cell r="Y179">
            <v>3.7729999999999347E-2</v>
          </cell>
          <cell r="Z179">
            <v>45.653500000000001</v>
          </cell>
          <cell r="AA179">
            <v>45.691229999999997</v>
          </cell>
          <cell r="AB179">
            <v>1.6148448937313459E-3</v>
          </cell>
          <cell r="AC179">
            <v>7.9456666666667772E-2</v>
          </cell>
          <cell r="AD179">
            <v>49.203899999999997</v>
          </cell>
          <cell r="AE179">
            <v>49.283356666666663</v>
          </cell>
          <cell r="AF179">
            <v>1.2962253091490174E-3</v>
          </cell>
          <cell r="AG179">
            <v>2.1303333333333185E-2</v>
          </cell>
          <cell r="AH179">
            <v>16.434899999999999</v>
          </cell>
          <cell r="AI179">
            <v>16.456203333333331</v>
          </cell>
          <cell r="AJ179">
            <v>1.116766319118477E-3</v>
          </cell>
          <cell r="AK179">
            <v>1.7757142857143342E-2</v>
          </cell>
          <cell r="AL179">
            <v>15.900499999999999</v>
          </cell>
          <cell r="AM179">
            <v>15.918257142857142</v>
          </cell>
          <cell r="AN179">
            <v>1.7281332233612117E-3</v>
          </cell>
          <cell r="AO179">
            <v>1.3199999999999943E-2</v>
          </cell>
          <cell r="AP179">
            <v>7.6383000000000001</v>
          </cell>
          <cell r="AQ179">
            <v>7.6515000000000004</v>
          </cell>
          <cell r="AR179">
            <v>4.5860452735671867E-4</v>
          </cell>
          <cell r="AS179">
            <v>1.906666666666652E-2</v>
          </cell>
          <cell r="AT179">
            <v>41.575400000000002</v>
          </cell>
          <cell r="AU179">
            <v>41.594466666666669</v>
          </cell>
          <cell r="AV179">
            <v>1.584790530805889E-3</v>
          </cell>
          <cell r="AW179">
            <v>5.6099999999997659E-2</v>
          </cell>
          <cell r="AX179">
            <v>35.399000000000001</v>
          </cell>
          <cell r="AY179">
            <v>35.455100000000002</v>
          </cell>
          <cell r="AZ179">
            <v>1.1264133695026051E-3</v>
          </cell>
          <cell r="BA179">
            <v>8.6428571428565394E-3</v>
          </cell>
          <cell r="BB179">
            <v>7.6729000000000003</v>
          </cell>
          <cell r="BC179">
            <v>7.6815428571428566</v>
          </cell>
        </row>
        <row r="180">
          <cell r="B180">
            <v>132</v>
          </cell>
          <cell r="C180">
            <v>12</v>
          </cell>
          <cell r="D180">
            <v>1.4323501108878857E-3</v>
          </cell>
          <cell r="E180">
            <v>8.6480000000000251E-2</v>
          </cell>
          <cell r="F180">
            <v>60.376300000000001</v>
          </cell>
          <cell r="G180">
            <v>60.462780000000002</v>
          </cell>
          <cell r="H180">
            <v>1.985039844145713E-3</v>
          </cell>
          <cell r="I180">
            <v>0.14540000000000078</v>
          </cell>
          <cell r="J180">
            <v>73.247900000000001</v>
          </cell>
          <cell r="K180">
            <v>73.393299999999996</v>
          </cell>
          <cell r="L180">
            <v>2.6049204052098754E-3</v>
          </cell>
          <cell r="M180">
            <v>1.440000000000019E-3</v>
          </cell>
          <cell r="N180">
            <v>0.55279999999999996</v>
          </cell>
          <cell r="O180">
            <v>0.55423999999999995</v>
          </cell>
          <cell r="P180">
            <v>1.2421360819631958E-3</v>
          </cell>
          <cell r="Q180">
            <v>0.13431999999999675</v>
          </cell>
          <cell r="R180">
            <v>108.13630000000001</v>
          </cell>
          <cell r="S180">
            <v>108.27062000000001</v>
          </cell>
          <cell r="T180">
            <v>2.404117493450614E-3</v>
          </cell>
          <cell r="U180">
            <v>0.11416000000000111</v>
          </cell>
          <cell r="V180">
            <v>47.485199999999999</v>
          </cell>
          <cell r="W180">
            <v>47.599359999999997</v>
          </cell>
          <cell r="X180">
            <v>9.0157381142736673E-4</v>
          </cell>
          <cell r="Y180">
            <v>4.1159999999999287E-2</v>
          </cell>
          <cell r="Z180">
            <v>45.653500000000001</v>
          </cell>
          <cell r="AA180">
            <v>45.694659999999999</v>
          </cell>
          <cell r="AB180">
            <v>1.7616489749796502E-3</v>
          </cell>
          <cell r="AC180">
            <v>8.6680000000001201E-2</v>
          </cell>
          <cell r="AD180">
            <v>49.203899999999997</v>
          </cell>
          <cell r="AE180">
            <v>49.290579999999999</v>
          </cell>
          <cell r="AF180">
            <v>1.41406397361711E-3</v>
          </cell>
          <cell r="AG180">
            <v>2.3239999999999837E-2</v>
          </cell>
          <cell r="AH180">
            <v>16.434899999999999</v>
          </cell>
          <cell r="AI180">
            <v>16.45814</v>
          </cell>
          <cell r="AJ180">
            <v>1.2182905299474296E-3</v>
          </cell>
          <cell r="AK180">
            <v>1.9371428571429102E-2</v>
          </cell>
          <cell r="AL180">
            <v>15.900499999999999</v>
          </cell>
          <cell r="AM180">
            <v>15.919871428571428</v>
          </cell>
          <cell r="AN180">
            <v>1.8852362436667762E-3</v>
          </cell>
          <cell r="AO180">
            <v>1.4399999999999937E-2</v>
          </cell>
          <cell r="AP180">
            <v>7.6383000000000001</v>
          </cell>
          <cell r="AQ180">
            <v>7.6527000000000003</v>
          </cell>
          <cell r="AR180">
            <v>5.0029584802551124E-4</v>
          </cell>
          <cell r="AS180">
            <v>2.0799999999999839E-2</v>
          </cell>
          <cell r="AT180">
            <v>41.575400000000002</v>
          </cell>
          <cell r="AU180">
            <v>41.596200000000003</v>
          </cell>
          <cell r="AV180">
            <v>1.728862397242788E-3</v>
          </cell>
          <cell r="AW180">
            <v>6.1199999999997444E-2</v>
          </cell>
          <cell r="AX180">
            <v>35.399000000000001</v>
          </cell>
          <cell r="AY180">
            <v>35.4602</v>
          </cell>
          <cell r="AZ180">
            <v>1.2288145849119329E-3</v>
          </cell>
          <cell r="BA180">
            <v>9.4285714285707711E-3</v>
          </cell>
          <cell r="BB180">
            <v>7.6729000000000003</v>
          </cell>
          <cell r="BC180">
            <v>7.6823285714285712</v>
          </cell>
        </row>
        <row r="181">
          <cell r="B181">
            <v>133</v>
          </cell>
          <cell r="C181">
            <v>13</v>
          </cell>
          <cell r="D181">
            <v>1.5517126201285427E-3</v>
          </cell>
          <cell r="E181">
            <v>9.3686666666666932E-2</v>
          </cell>
          <cell r="F181">
            <v>60.376300000000001</v>
          </cell>
          <cell r="G181">
            <v>60.469986666666671</v>
          </cell>
          <cell r="H181">
            <v>2.150459831157856E-3</v>
          </cell>
          <cell r="I181">
            <v>0.1575166666666675</v>
          </cell>
          <cell r="J181">
            <v>73.247900000000001</v>
          </cell>
          <cell r="K181">
            <v>73.405416666666667</v>
          </cell>
          <cell r="L181">
            <v>2.8219971056440319E-3</v>
          </cell>
          <cell r="M181">
            <v>1.5600000000000206E-3</v>
          </cell>
          <cell r="N181">
            <v>0.55279999999999996</v>
          </cell>
          <cell r="O181">
            <v>0.55435999999999996</v>
          </cell>
          <cell r="P181">
            <v>1.3456474221267957E-3</v>
          </cell>
          <cell r="Q181">
            <v>0.1455133333333298</v>
          </cell>
          <cell r="R181">
            <v>108.13630000000001</v>
          </cell>
          <cell r="S181">
            <v>108.28181333333333</v>
          </cell>
          <cell r="T181">
            <v>2.6044606179048322E-3</v>
          </cell>
          <cell r="U181">
            <v>0.12367333333333454</v>
          </cell>
          <cell r="V181">
            <v>47.485199999999999</v>
          </cell>
          <cell r="W181">
            <v>47.608873333333335</v>
          </cell>
          <cell r="X181">
            <v>9.7670496237964722E-4</v>
          </cell>
          <cell r="Y181">
            <v>4.4589999999999227E-2</v>
          </cell>
          <cell r="Z181">
            <v>45.653500000000001</v>
          </cell>
          <cell r="AA181">
            <v>45.698090000000001</v>
          </cell>
          <cell r="AB181">
            <v>1.9084530562279544E-3</v>
          </cell>
          <cell r="AC181">
            <v>9.3903333333334629E-2</v>
          </cell>
          <cell r="AD181">
            <v>49.203899999999997</v>
          </cell>
          <cell r="AE181">
            <v>49.297803333333334</v>
          </cell>
          <cell r="AF181">
            <v>1.5319026380852024E-3</v>
          </cell>
          <cell r="AG181">
            <v>2.5176666666666493E-2</v>
          </cell>
          <cell r="AH181">
            <v>16.434899999999999</v>
          </cell>
          <cell r="AI181">
            <v>16.460076666666666</v>
          </cell>
          <cell r="AJ181">
            <v>1.319814740776382E-3</v>
          </cell>
          <cell r="AK181">
            <v>2.0985714285714861E-2</v>
          </cell>
          <cell r="AL181">
            <v>15.900499999999999</v>
          </cell>
          <cell r="AM181">
            <v>15.921485714285714</v>
          </cell>
          <cell r="AN181">
            <v>2.0423392639723407E-3</v>
          </cell>
          <cell r="AO181">
            <v>1.5599999999999932E-2</v>
          </cell>
          <cell r="AP181">
            <v>7.6383000000000001</v>
          </cell>
          <cell r="AQ181">
            <v>7.6539000000000001</v>
          </cell>
          <cell r="AR181">
            <v>5.4198716869430393E-4</v>
          </cell>
          <cell r="AS181">
            <v>2.2533333333333162E-2</v>
          </cell>
          <cell r="AT181">
            <v>41.575400000000002</v>
          </cell>
          <cell r="AU181">
            <v>41.597933333333337</v>
          </cell>
          <cell r="AV181">
            <v>1.872934263679687E-3</v>
          </cell>
          <cell r="AW181">
            <v>6.6299999999997236E-2</v>
          </cell>
          <cell r="AX181">
            <v>35.399000000000001</v>
          </cell>
          <cell r="AY181">
            <v>35.465299999999999</v>
          </cell>
          <cell r="AZ181">
            <v>1.3312158003212606E-3</v>
          </cell>
          <cell r="BA181">
            <v>1.0214285714285001E-2</v>
          </cell>
          <cell r="BB181">
            <v>7.6729000000000003</v>
          </cell>
          <cell r="BC181">
            <v>7.6831142857142849</v>
          </cell>
        </row>
        <row r="182">
          <cell r="B182">
            <v>134</v>
          </cell>
          <cell r="C182">
            <v>14</v>
          </cell>
          <cell r="D182">
            <v>1.6710751293692E-3</v>
          </cell>
          <cell r="E182">
            <v>0.10089333333333363</v>
          </cell>
          <cell r="F182">
            <v>60.376300000000001</v>
          </cell>
          <cell r="G182">
            <v>60.477193333333332</v>
          </cell>
          <cell r="H182">
            <v>2.3158798181699982E-3</v>
          </cell>
          <cell r="I182">
            <v>0.16963333333333425</v>
          </cell>
          <cell r="J182">
            <v>73.247900000000001</v>
          </cell>
          <cell r="K182">
            <v>73.417533333333338</v>
          </cell>
          <cell r="L182">
            <v>3.0390738060781879E-3</v>
          </cell>
          <cell r="M182">
            <v>1.6800000000000222E-3</v>
          </cell>
          <cell r="N182">
            <v>0.55279999999999996</v>
          </cell>
          <cell r="O182">
            <v>0.55447999999999997</v>
          </cell>
          <cell r="P182">
            <v>1.4491587622903952E-3</v>
          </cell>
          <cell r="Q182">
            <v>0.15670666666666289</v>
          </cell>
          <cell r="R182">
            <v>108.13630000000001</v>
          </cell>
          <cell r="S182">
            <v>108.29300666666667</v>
          </cell>
          <cell r="T182">
            <v>2.8048037423590499E-3</v>
          </cell>
          <cell r="U182">
            <v>0.13318666666666795</v>
          </cell>
          <cell r="V182">
            <v>47.485199999999999</v>
          </cell>
          <cell r="W182">
            <v>47.618386666666666</v>
          </cell>
          <cell r="X182">
            <v>1.0518361133319278E-3</v>
          </cell>
          <cell r="Y182">
            <v>4.8019999999999168E-2</v>
          </cell>
          <cell r="Z182">
            <v>45.653500000000001</v>
          </cell>
          <cell r="AA182">
            <v>45.701520000000002</v>
          </cell>
          <cell r="AB182">
            <v>2.0552571374762587E-3</v>
          </cell>
          <cell r="AC182">
            <v>0.10112666666666807</v>
          </cell>
          <cell r="AD182">
            <v>49.203899999999997</v>
          </cell>
          <cell r="AE182">
            <v>49.305026666666663</v>
          </cell>
          <cell r="AF182">
            <v>1.6497413025532948E-3</v>
          </cell>
          <cell r="AG182">
            <v>2.7113333333333146E-2</v>
          </cell>
          <cell r="AH182">
            <v>16.434899999999999</v>
          </cell>
          <cell r="AI182">
            <v>16.462013333333331</v>
          </cell>
          <cell r="AJ182">
            <v>1.4213389516053345E-3</v>
          </cell>
          <cell r="AK182">
            <v>2.260000000000062E-2</v>
          </cell>
          <cell r="AL182">
            <v>15.900499999999999</v>
          </cell>
          <cell r="AM182">
            <v>15.9231</v>
          </cell>
          <cell r="AN182">
            <v>2.1994422842779057E-3</v>
          </cell>
          <cell r="AO182">
            <v>1.6799999999999926E-2</v>
          </cell>
          <cell r="AP182">
            <v>7.6383000000000001</v>
          </cell>
          <cell r="AQ182">
            <v>7.6551</v>
          </cell>
          <cell r="AR182">
            <v>5.836784893630964E-4</v>
          </cell>
          <cell r="AS182">
            <v>2.4266666666666482E-2</v>
          </cell>
          <cell r="AT182">
            <v>41.575400000000002</v>
          </cell>
          <cell r="AU182">
            <v>41.599666666666671</v>
          </cell>
          <cell r="AV182">
            <v>2.0170061301165859E-3</v>
          </cell>
          <cell r="AW182">
            <v>7.1399999999997021E-2</v>
          </cell>
          <cell r="AX182">
            <v>35.399000000000001</v>
          </cell>
          <cell r="AY182">
            <v>35.470399999999998</v>
          </cell>
          <cell r="AZ182">
            <v>1.4336170157305884E-3</v>
          </cell>
          <cell r="BA182">
            <v>1.0999999999999233E-2</v>
          </cell>
          <cell r="BB182">
            <v>7.6729000000000003</v>
          </cell>
          <cell r="BC182">
            <v>7.6838999999999995</v>
          </cell>
        </row>
        <row r="183">
          <cell r="B183">
            <v>135</v>
          </cell>
          <cell r="C183">
            <v>15</v>
          </cell>
          <cell r="D183">
            <v>1.790437638609857E-3</v>
          </cell>
          <cell r="E183">
            <v>0.10810000000000031</v>
          </cell>
          <cell r="F183">
            <v>60.376300000000001</v>
          </cell>
          <cell r="G183">
            <v>60.484400000000001</v>
          </cell>
          <cell r="H183">
            <v>2.4812998051821412E-3</v>
          </cell>
          <cell r="I183">
            <v>0.18175000000000097</v>
          </cell>
          <cell r="J183">
            <v>73.247900000000001</v>
          </cell>
          <cell r="K183">
            <v>73.429650000000009</v>
          </cell>
          <cell r="L183">
            <v>3.2561505065123444E-3</v>
          </cell>
          <cell r="M183">
            <v>1.8000000000000238E-3</v>
          </cell>
          <cell r="N183">
            <v>0.55279999999999996</v>
          </cell>
          <cell r="O183">
            <v>0.55459999999999998</v>
          </cell>
          <cell r="P183">
            <v>1.5526701024539949E-3</v>
          </cell>
          <cell r="Q183">
            <v>0.16789999999999594</v>
          </cell>
          <cell r="R183">
            <v>108.13630000000001</v>
          </cell>
          <cell r="S183">
            <v>108.30420000000001</v>
          </cell>
          <cell r="T183">
            <v>3.0051468668132676E-3</v>
          </cell>
          <cell r="U183">
            <v>0.14270000000000138</v>
          </cell>
          <cell r="V183">
            <v>47.485199999999999</v>
          </cell>
          <cell r="W183">
            <v>47.627899999999997</v>
          </cell>
          <cell r="X183">
            <v>1.1269672642842084E-3</v>
          </cell>
          <cell r="Y183">
            <v>5.1449999999999108E-2</v>
          </cell>
          <cell r="Z183">
            <v>45.653500000000001</v>
          </cell>
          <cell r="AA183">
            <v>45.704949999999997</v>
          </cell>
          <cell r="AB183">
            <v>2.2020612187245627E-3</v>
          </cell>
          <cell r="AC183">
            <v>0.1083500000000015</v>
          </cell>
          <cell r="AD183">
            <v>49.203899999999997</v>
          </cell>
          <cell r="AE183">
            <v>49.312249999999999</v>
          </cell>
          <cell r="AF183">
            <v>1.7675799670213875E-3</v>
          </cell>
          <cell r="AG183">
            <v>2.9049999999999798E-2</v>
          </cell>
          <cell r="AH183">
            <v>16.434899999999999</v>
          </cell>
          <cell r="AI183">
            <v>16.463949999999997</v>
          </cell>
          <cell r="AJ183">
            <v>1.5228631624342871E-3</v>
          </cell>
          <cell r="AK183">
            <v>2.4214285714286379E-2</v>
          </cell>
          <cell r="AL183">
            <v>15.900499999999999</v>
          </cell>
          <cell r="AM183">
            <v>15.924714285714286</v>
          </cell>
          <cell r="AN183">
            <v>2.3565453045834707E-3</v>
          </cell>
          <cell r="AO183">
            <v>1.7999999999999922E-2</v>
          </cell>
          <cell r="AP183">
            <v>7.6383000000000001</v>
          </cell>
          <cell r="AQ183">
            <v>7.6562999999999999</v>
          </cell>
          <cell r="AR183">
            <v>6.2536981003188908E-4</v>
          </cell>
          <cell r="AS183">
            <v>2.5999999999999801E-2</v>
          </cell>
          <cell r="AT183">
            <v>41.575400000000002</v>
          </cell>
          <cell r="AU183">
            <v>41.601399999999998</v>
          </cell>
          <cell r="AV183">
            <v>2.1610779965534851E-3</v>
          </cell>
          <cell r="AW183">
            <v>7.6499999999996807E-2</v>
          </cell>
          <cell r="AX183">
            <v>35.399000000000001</v>
          </cell>
          <cell r="AY183">
            <v>35.475499999999997</v>
          </cell>
          <cell r="AZ183">
            <v>1.5360182311399161E-3</v>
          </cell>
          <cell r="BA183">
            <v>1.1785714285713464E-2</v>
          </cell>
          <cell r="BB183">
            <v>7.6729000000000003</v>
          </cell>
          <cell r="BC183">
            <v>7.6846857142857141</v>
          </cell>
        </row>
        <row r="184">
          <cell r="B184">
            <v>136</v>
          </cell>
          <cell r="C184">
            <v>16</v>
          </cell>
          <cell r="D184">
            <v>1.9098001478505141E-3</v>
          </cell>
          <cell r="E184">
            <v>0.11530666666666699</v>
          </cell>
          <cell r="F184">
            <v>60.376300000000001</v>
          </cell>
          <cell r="G184">
            <v>60.491606666666669</v>
          </cell>
          <cell r="H184">
            <v>2.6467197921942838E-3</v>
          </cell>
          <cell r="I184">
            <v>0.19386666666666769</v>
          </cell>
          <cell r="J184">
            <v>73.247900000000001</v>
          </cell>
          <cell r="K184">
            <v>73.441766666666666</v>
          </cell>
          <cell r="L184">
            <v>3.4732272069465009E-3</v>
          </cell>
          <cell r="M184">
            <v>1.9200000000000254E-3</v>
          </cell>
          <cell r="N184">
            <v>0.55279999999999996</v>
          </cell>
          <cell r="O184">
            <v>0.55471999999999999</v>
          </cell>
          <cell r="P184">
            <v>1.6561814426175945E-3</v>
          </cell>
          <cell r="Q184">
            <v>0.179093333333329</v>
          </cell>
          <cell r="R184">
            <v>108.13630000000001</v>
          </cell>
          <cell r="S184">
            <v>108.31539333333333</v>
          </cell>
          <cell r="T184">
            <v>3.2054899912674854E-3</v>
          </cell>
          <cell r="U184">
            <v>0.15221333333333481</v>
          </cell>
          <cell r="V184">
            <v>47.485199999999999</v>
          </cell>
          <cell r="W184">
            <v>47.637413333333335</v>
          </cell>
          <cell r="X184">
            <v>1.202098415236489E-3</v>
          </cell>
          <cell r="Y184">
            <v>5.4879999999999048E-2</v>
          </cell>
          <cell r="Z184">
            <v>45.653500000000001</v>
          </cell>
          <cell r="AA184">
            <v>45.708379999999998</v>
          </cell>
          <cell r="AB184">
            <v>2.3488652999728668E-3</v>
          </cell>
          <cell r="AC184">
            <v>0.11557333333333493</v>
          </cell>
          <cell r="AD184">
            <v>49.203899999999997</v>
          </cell>
          <cell r="AE184">
            <v>49.319473333333335</v>
          </cell>
          <cell r="AF184">
            <v>1.8854186314894799E-3</v>
          </cell>
          <cell r="AG184">
            <v>3.0986666666666451E-2</v>
          </cell>
          <cell r="AH184">
            <v>16.434899999999999</v>
          </cell>
          <cell r="AI184">
            <v>16.465886666666666</v>
          </cell>
          <cell r="AJ184">
            <v>1.6243873732632395E-3</v>
          </cell>
          <cell r="AK184">
            <v>2.5828571428572138E-2</v>
          </cell>
          <cell r="AL184">
            <v>15.900499999999999</v>
          </cell>
          <cell r="AM184">
            <v>15.926328571428572</v>
          </cell>
          <cell r="AN184">
            <v>2.5136483248890352E-3</v>
          </cell>
          <cell r="AO184">
            <v>1.9199999999999915E-2</v>
          </cell>
          <cell r="AP184">
            <v>7.6383000000000001</v>
          </cell>
          <cell r="AQ184">
            <v>7.6574999999999998</v>
          </cell>
          <cell r="AR184">
            <v>6.6706113070068166E-4</v>
          </cell>
          <cell r="AS184">
            <v>2.773333333333312E-2</v>
          </cell>
          <cell r="AT184">
            <v>41.575400000000002</v>
          </cell>
          <cell r="AU184">
            <v>41.603133333333332</v>
          </cell>
          <cell r="AV184">
            <v>2.3051498629903838E-3</v>
          </cell>
          <cell r="AW184">
            <v>8.1599999999996592E-2</v>
          </cell>
          <cell r="AX184">
            <v>35.399000000000001</v>
          </cell>
          <cell r="AY184">
            <v>35.480599999999995</v>
          </cell>
          <cell r="AZ184">
            <v>1.6384194465492439E-3</v>
          </cell>
          <cell r="BA184">
            <v>1.2571428571427694E-2</v>
          </cell>
          <cell r="BB184">
            <v>7.6729000000000003</v>
          </cell>
          <cell r="BC184">
            <v>7.6854714285714278</v>
          </cell>
        </row>
        <row r="185">
          <cell r="B185">
            <v>137</v>
          </cell>
          <cell r="C185">
            <v>17</v>
          </cell>
          <cell r="D185">
            <v>2.0291626570911716E-3</v>
          </cell>
          <cell r="E185">
            <v>0.12251333333333368</v>
          </cell>
          <cell r="F185">
            <v>60.376300000000001</v>
          </cell>
          <cell r="G185">
            <v>60.498813333333331</v>
          </cell>
          <cell r="H185">
            <v>2.8121397792064268E-3</v>
          </cell>
          <cell r="I185">
            <v>0.20598333333333443</v>
          </cell>
          <cell r="J185">
            <v>73.247900000000001</v>
          </cell>
          <cell r="K185">
            <v>73.453883333333337</v>
          </cell>
          <cell r="L185">
            <v>3.690303907380657E-3</v>
          </cell>
          <cell r="M185">
            <v>2.040000000000027E-3</v>
          </cell>
          <cell r="N185">
            <v>0.55279999999999996</v>
          </cell>
          <cell r="O185">
            <v>0.55484</v>
          </cell>
          <cell r="P185">
            <v>1.7596927827811942E-3</v>
          </cell>
          <cell r="Q185">
            <v>0.19028666666666208</v>
          </cell>
          <cell r="R185">
            <v>108.13630000000001</v>
          </cell>
          <cell r="S185">
            <v>108.32658666666667</v>
          </cell>
          <cell r="T185">
            <v>3.4058331157217031E-3</v>
          </cell>
          <cell r="U185">
            <v>0.16172666666666824</v>
          </cell>
          <cell r="V185">
            <v>47.485199999999999</v>
          </cell>
          <cell r="W185">
            <v>47.646926666666666</v>
          </cell>
          <cell r="X185">
            <v>1.2772295661887696E-3</v>
          </cell>
          <cell r="Y185">
            <v>5.8309999999998988E-2</v>
          </cell>
          <cell r="Z185">
            <v>45.653500000000001</v>
          </cell>
          <cell r="AA185">
            <v>45.71181</v>
          </cell>
          <cell r="AB185">
            <v>2.4956693812211712E-3</v>
          </cell>
          <cell r="AC185">
            <v>0.12279666666666837</v>
          </cell>
          <cell r="AD185">
            <v>49.203899999999997</v>
          </cell>
          <cell r="AE185">
            <v>49.326696666666663</v>
          </cell>
          <cell r="AF185">
            <v>2.0032572959575727E-3</v>
          </cell>
          <cell r="AG185">
            <v>3.2923333333333103E-2</v>
          </cell>
          <cell r="AH185">
            <v>16.434899999999999</v>
          </cell>
          <cell r="AI185">
            <v>16.467823333333332</v>
          </cell>
          <cell r="AJ185">
            <v>1.7259115840921918E-3</v>
          </cell>
          <cell r="AK185">
            <v>2.7442857142857897E-2</v>
          </cell>
          <cell r="AL185">
            <v>15.900499999999999</v>
          </cell>
          <cell r="AM185">
            <v>15.927942857142858</v>
          </cell>
          <cell r="AN185">
            <v>2.6707513451945998E-3</v>
          </cell>
          <cell r="AO185">
            <v>2.0399999999999911E-2</v>
          </cell>
          <cell r="AP185">
            <v>7.6383000000000001</v>
          </cell>
          <cell r="AQ185">
            <v>7.6586999999999996</v>
          </cell>
          <cell r="AR185">
            <v>7.0875245136947434E-4</v>
          </cell>
          <cell r="AS185">
            <v>2.946666666666644E-2</v>
          </cell>
          <cell r="AT185">
            <v>41.575400000000002</v>
          </cell>
          <cell r="AU185">
            <v>41.604866666666666</v>
          </cell>
          <cell r="AV185">
            <v>2.449221729427283E-3</v>
          </cell>
          <cell r="AW185">
            <v>8.6699999999996377E-2</v>
          </cell>
          <cell r="AX185">
            <v>35.399000000000001</v>
          </cell>
          <cell r="AY185">
            <v>35.485699999999994</v>
          </cell>
          <cell r="AZ185">
            <v>1.7408206619585716E-3</v>
          </cell>
          <cell r="BA185">
            <v>1.3357142857141926E-2</v>
          </cell>
          <cell r="BB185">
            <v>7.6729000000000003</v>
          </cell>
          <cell r="BC185">
            <v>7.6862571428571425</v>
          </cell>
        </row>
        <row r="186">
          <cell r="B186">
            <v>138</v>
          </cell>
          <cell r="C186">
            <v>18</v>
          </cell>
          <cell r="D186">
            <v>2.1485251663318286E-3</v>
          </cell>
          <cell r="E186">
            <v>0.12972000000000036</v>
          </cell>
          <cell r="F186">
            <v>60.376300000000001</v>
          </cell>
          <cell r="G186">
            <v>60.506019999999999</v>
          </cell>
          <cell r="H186">
            <v>2.9775597662185698E-3</v>
          </cell>
          <cell r="I186">
            <v>0.21810000000000115</v>
          </cell>
          <cell r="J186">
            <v>73.247900000000001</v>
          </cell>
          <cell r="K186">
            <v>73.466000000000008</v>
          </cell>
          <cell r="L186">
            <v>3.9073806078148135E-3</v>
          </cell>
          <cell r="M186">
            <v>2.1600000000000287E-3</v>
          </cell>
          <cell r="N186">
            <v>0.55279999999999996</v>
          </cell>
          <cell r="O186">
            <v>0.55496000000000001</v>
          </cell>
          <cell r="P186">
            <v>1.8632041229447939E-3</v>
          </cell>
          <cell r="Q186">
            <v>0.20147999999999514</v>
          </cell>
          <cell r="R186">
            <v>108.13630000000001</v>
          </cell>
          <cell r="S186">
            <v>108.33778</v>
          </cell>
          <cell r="T186">
            <v>3.6061762401759213E-3</v>
          </cell>
          <cell r="U186">
            <v>0.17124000000000167</v>
          </cell>
          <cell r="V186">
            <v>47.485199999999999</v>
          </cell>
          <cell r="W186">
            <v>47.656440000000003</v>
          </cell>
          <cell r="X186">
            <v>1.3523607171410503E-3</v>
          </cell>
          <cell r="Y186">
            <v>6.1739999999998928E-2</v>
          </cell>
          <cell r="Z186">
            <v>45.653500000000001</v>
          </cell>
          <cell r="AA186">
            <v>45.715240000000001</v>
          </cell>
          <cell r="AB186">
            <v>2.6424734624694757E-3</v>
          </cell>
          <cell r="AC186">
            <v>0.1300200000000018</v>
          </cell>
          <cell r="AD186">
            <v>49.203899999999997</v>
          </cell>
          <cell r="AE186">
            <v>49.333919999999999</v>
          </cell>
          <cell r="AF186">
            <v>2.1210959604256651E-3</v>
          </cell>
          <cell r="AG186">
            <v>3.4859999999999759E-2</v>
          </cell>
          <cell r="AH186">
            <v>16.434899999999999</v>
          </cell>
          <cell r="AI186">
            <v>16.469759999999997</v>
          </cell>
          <cell r="AJ186">
            <v>1.8274357949211444E-3</v>
          </cell>
          <cell r="AK186">
            <v>2.9057142857143652E-2</v>
          </cell>
          <cell r="AL186">
            <v>15.900499999999999</v>
          </cell>
          <cell r="AM186">
            <v>15.929557142857142</v>
          </cell>
          <cell r="AN186">
            <v>2.8278543655001647E-3</v>
          </cell>
          <cell r="AO186">
            <v>2.1599999999999904E-2</v>
          </cell>
          <cell r="AP186">
            <v>7.6383000000000001</v>
          </cell>
          <cell r="AQ186">
            <v>7.6599000000000004</v>
          </cell>
          <cell r="AR186">
            <v>7.5044377203826692E-4</v>
          </cell>
          <cell r="AS186">
            <v>3.1199999999999763E-2</v>
          </cell>
          <cell r="AT186">
            <v>41.575400000000002</v>
          </cell>
          <cell r="AU186">
            <v>41.6066</v>
          </cell>
          <cell r="AV186">
            <v>2.5932935958641818E-3</v>
          </cell>
          <cell r="AW186">
            <v>9.1799999999996176E-2</v>
          </cell>
          <cell r="AX186">
            <v>35.399000000000001</v>
          </cell>
          <cell r="AY186">
            <v>35.4908</v>
          </cell>
          <cell r="AZ186">
            <v>1.8432218773678994E-3</v>
          </cell>
          <cell r="BA186">
            <v>1.4142857142856156E-2</v>
          </cell>
          <cell r="BB186">
            <v>7.6729000000000003</v>
          </cell>
          <cell r="BC186">
            <v>7.6870428571428562</v>
          </cell>
        </row>
        <row r="187">
          <cell r="B187">
            <v>139</v>
          </cell>
          <cell r="C187">
            <v>19</v>
          </cell>
          <cell r="D187">
            <v>2.2678876755724852E-3</v>
          </cell>
          <cell r="E187">
            <v>0.13692666666666706</v>
          </cell>
          <cell r="F187">
            <v>60.376300000000001</v>
          </cell>
          <cell r="G187">
            <v>60.513226666666668</v>
          </cell>
          <cell r="H187">
            <v>3.1429797532307119E-3</v>
          </cell>
          <cell r="I187">
            <v>0.2302166666666679</v>
          </cell>
          <cell r="J187">
            <v>73.247900000000001</v>
          </cell>
          <cell r="K187">
            <v>73.478116666666665</v>
          </cell>
          <cell r="L187">
            <v>4.1244573082489695E-3</v>
          </cell>
          <cell r="M187">
            <v>2.2800000000000303E-3</v>
          </cell>
          <cell r="N187">
            <v>0.55279999999999996</v>
          </cell>
          <cell r="O187">
            <v>0.55508000000000002</v>
          </cell>
          <cell r="P187">
            <v>1.9667154631083936E-3</v>
          </cell>
          <cell r="Q187">
            <v>0.21267333333332819</v>
          </cell>
          <cell r="R187">
            <v>108.13630000000001</v>
          </cell>
          <cell r="S187">
            <v>108.34897333333333</v>
          </cell>
          <cell r="T187">
            <v>3.806519364630139E-3</v>
          </cell>
          <cell r="U187">
            <v>0.18075333333333507</v>
          </cell>
          <cell r="V187">
            <v>47.485199999999999</v>
          </cell>
          <cell r="W187">
            <v>47.665953333333334</v>
          </cell>
          <cell r="X187">
            <v>1.4274918680933306E-3</v>
          </cell>
          <cell r="Y187">
            <v>6.5169999999998868E-2</v>
          </cell>
          <cell r="Z187">
            <v>45.653500000000001</v>
          </cell>
          <cell r="AA187">
            <v>45.718670000000003</v>
          </cell>
          <cell r="AB187">
            <v>2.7892775437177793E-3</v>
          </cell>
          <cell r="AC187">
            <v>0.13724333333333524</v>
          </cell>
          <cell r="AD187">
            <v>49.203899999999997</v>
          </cell>
          <cell r="AE187">
            <v>49.341143333333335</v>
          </cell>
          <cell r="AF187">
            <v>2.2389346248937575E-3</v>
          </cell>
          <cell r="AG187">
            <v>3.6796666666666408E-2</v>
          </cell>
          <cell r="AH187">
            <v>16.434899999999999</v>
          </cell>
          <cell r="AI187">
            <v>16.471696666666666</v>
          </cell>
          <cell r="AJ187">
            <v>1.928960005750097E-3</v>
          </cell>
          <cell r="AK187">
            <v>3.0671428571429411E-2</v>
          </cell>
          <cell r="AL187">
            <v>15.900499999999999</v>
          </cell>
          <cell r="AM187">
            <v>15.931171428571428</v>
          </cell>
          <cell r="AN187">
            <v>2.9849573858057288E-3</v>
          </cell>
          <cell r="AO187">
            <v>2.27999999999999E-2</v>
          </cell>
          <cell r="AP187">
            <v>7.6383000000000001</v>
          </cell>
          <cell r="AQ187">
            <v>7.6611000000000002</v>
          </cell>
          <cell r="AR187">
            <v>7.921350927070595E-4</v>
          </cell>
          <cell r="AS187">
            <v>3.2933333333333079E-2</v>
          </cell>
          <cell r="AT187">
            <v>41.575400000000002</v>
          </cell>
          <cell r="AU187">
            <v>41.608333333333334</v>
          </cell>
          <cell r="AV187">
            <v>2.7373654623010809E-3</v>
          </cell>
          <cell r="AW187">
            <v>9.6899999999995962E-2</v>
          </cell>
          <cell r="AX187">
            <v>35.399000000000001</v>
          </cell>
          <cell r="AY187">
            <v>35.495899999999999</v>
          </cell>
          <cell r="AZ187">
            <v>1.9456230927772271E-3</v>
          </cell>
          <cell r="BA187">
            <v>1.4928571428570387E-2</v>
          </cell>
          <cell r="BB187">
            <v>7.6729000000000003</v>
          </cell>
          <cell r="BC187">
            <v>7.6878285714285708</v>
          </cell>
        </row>
        <row r="188">
          <cell r="B188">
            <v>140</v>
          </cell>
          <cell r="C188">
            <v>20</v>
          </cell>
          <cell r="D188">
            <v>2.3872501848131427E-3</v>
          </cell>
          <cell r="E188">
            <v>0.14413333333333375</v>
          </cell>
          <cell r="F188">
            <v>60.376300000000001</v>
          </cell>
          <cell r="G188">
            <v>60.520433333333337</v>
          </cell>
          <cell r="H188">
            <v>3.3083997402428549E-3</v>
          </cell>
          <cell r="I188">
            <v>0.24233333333333462</v>
          </cell>
          <cell r="J188">
            <v>73.247900000000001</v>
          </cell>
          <cell r="K188">
            <v>73.490233333333336</v>
          </cell>
          <cell r="L188">
            <v>4.3415340086831265E-3</v>
          </cell>
          <cell r="M188">
            <v>2.4000000000000319E-3</v>
          </cell>
          <cell r="N188">
            <v>0.55279999999999996</v>
          </cell>
          <cell r="O188">
            <v>0.55520000000000003</v>
          </cell>
          <cell r="P188">
            <v>2.0702268032719933E-3</v>
          </cell>
          <cell r="Q188">
            <v>0.22386666666666125</v>
          </cell>
          <cell r="R188">
            <v>108.13630000000001</v>
          </cell>
          <cell r="S188">
            <v>108.36016666666667</v>
          </cell>
          <cell r="T188">
            <v>4.0068624890843571E-3</v>
          </cell>
          <cell r="U188">
            <v>0.1902666666666685</v>
          </cell>
          <cell r="V188">
            <v>47.485199999999999</v>
          </cell>
          <cell r="W188">
            <v>47.675466666666665</v>
          </cell>
          <cell r="X188">
            <v>1.5026230190456112E-3</v>
          </cell>
          <cell r="Y188">
            <v>6.8599999999998815E-2</v>
          </cell>
          <cell r="Z188">
            <v>45.653500000000001</v>
          </cell>
          <cell r="AA188">
            <v>45.722099999999998</v>
          </cell>
          <cell r="AB188">
            <v>2.9360816249660838E-3</v>
          </cell>
          <cell r="AC188">
            <v>0.14446666666666866</v>
          </cell>
          <cell r="AD188">
            <v>49.203899999999997</v>
          </cell>
          <cell r="AE188">
            <v>49.348366666666664</v>
          </cell>
          <cell r="AF188">
            <v>2.3567732893618504E-3</v>
          </cell>
          <cell r="AG188">
            <v>3.8733333333333064E-2</v>
          </cell>
          <cell r="AH188">
            <v>16.434899999999999</v>
          </cell>
          <cell r="AI188">
            <v>16.473633333333332</v>
          </cell>
          <cell r="AJ188">
            <v>2.0304842165790493E-3</v>
          </cell>
          <cell r="AK188">
            <v>3.2285714285715174E-2</v>
          </cell>
          <cell r="AL188">
            <v>15.900499999999999</v>
          </cell>
          <cell r="AM188">
            <v>15.932785714285714</v>
          </cell>
          <cell r="AN188">
            <v>3.1420604061112938E-3</v>
          </cell>
          <cell r="AO188">
            <v>2.3999999999999893E-2</v>
          </cell>
          <cell r="AP188">
            <v>7.6383000000000001</v>
          </cell>
          <cell r="AQ188">
            <v>7.6623000000000001</v>
          </cell>
          <cell r="AR188">
            <v>8.3382641337585207E-4</v>
          </cell>
          <cell r="AS188">
            <v>3.4666666666666401E-2</v>
          </cell>
          <cell r="AT188">
            <v>41.575400000000002</v>
          </cell>
          <cell r="AU188">
            <v>41.610066666666668</v>
          </cell>
          <cell r="AV188">
            <v>2.8814373287379797E-3</v>
          </cell>
          <cell r="AW188">
            <v>0.10199999999999575</v>
          </cell>
          <cell r="AX188">
            <v>35.399000000000001</v>
          </cell>
          <cell r="AY188">
            <v>35.500999999999998</v>
          </cell>
          <cell r="AZ188">
            <v>2.0480243081865547E-3</v>
          </cell>
          <cell r="BA188">
            <v>1.5714285714284619E-2</v>
          </cell>
          <cell r="BB188">
            <v>7.6729000000000003</v>
          </cell>
          <cell r="BC188">
            <v>7.6886142857142845</v>
          </cell>
        </row>
        <row r="189">
          <cell r="B189">
            <v>141</v>
          </cell>
          <cell r="C189">
            <v>21</v>
          </cell>
          <cell r="D189">
            <v>2.5066126940537998E-3</v>
          </cell>
          <cell r="E189">
            <v>0.15134000000000042</v>
          </cell>
          <cell r="F189">
            <v>60.376300000000001</v>
          </cell>
          <cell r="G189">
            <v>60.527639999999998</v>
          </cell>
          <cell r="H189">
            <v>3.4738197272549975E-3</v>
          </cell>
          <cell r="I189">
            <v>0.25445000000000134</v>
          </cell>
          <cell r="J189">
            <v>73.247900000000001</v>
          </cell>
          <cell r="K189">
            <v>73.502350000000007</v>
          </cell>
          <cell r="L189">
            <v>4.5586107091172825E-3</v>
          </cell>
          <cell r="M189">
            <v>2.5200000000000335E-3</v>
          </cell>
          <cell r="N189">
            <v>0.55279999999999996</v>
          </cell>
          <cell r="O189">
            <v>0.55532000000000004</v>
          </cell>
          <cell r="P189">
            <v>2.1737381434355925E-3</v>
          </cell>
          <cell r="Q189">
            <v>0.23505999999999433</v>
          </cell>
          <cell r="R189">
            <v>108.13630000000001</v>
          </cell>
          <cell r="S189">
            <v>108.37136</v>
          </cell>
          <cell r="T189">
            <v>4.2072056135385744E-3</v>
          </cell>
          <cell r="U189">
            <v>0.19978000000000193</v>
          </cell>
          <cell r="V189">
            <v>47.485199999999999</v>
          </cell>
          <cell r="W189">
            <v>47.684980000000003</v>
          </cell>
          <cell r="X189">
            <v>1.5777541699978919E-3</v>
          </cell>
          <cell r="Y189">
            <v>7.2029999999998748E-2</v>
          </cell>
          <cell r="Z189">
            <v>45.653500000000001</v>
          </cell>
          <cell r="AA189">
            <v>45.725529999999999</v>
          </cell>
          <cell r="AB189">
            <v>3.0828857062143878E-3</v>
          </cell>
          <cell r="AC189">
            <v>0.1516900000000021</v>
          </cell>
          <cell r="AD189">
            <v>49.203899999999997</v>
          </cell>
          <cell r="AE189">
            <v>49.355589999999999</v>
          </cell>
          <cell r="AF189">
            <v>2.4746119538299424E-3</v>
          </cell>
          <cell r="AG189">
            <v>4.066999999999972E-2</v>
          </cell>
          <cell r="AH189">
            <v>16.434899999999999</v>
          </cell>
          <cell r="AI189">
            <v>16.475569999999998</v>
          </cell>
          <cell r="AJ189">
            <v>2.1320084274080017E-3</v>
          </cell>
          <cell r="AK189">
            <v>3.3900000000000929E-2</v>
          </cell>
          <cell r="AL189">
            <v>15.900499999999999</v>
          </cell>
          <cell r="AM189">
            <v>15.9344</v>
          </cell>
          <cell r="AN189">
            <v>3.2991634264168583E-3</v>
          </cell>
          <cell r="AO189">
            <v>2.5199999999999889E-2</v>
          </cell>
          <cell r="AP189">
            <v>7.6383000000000001</v>
          </cell>
          <cell r="AQ189">
            <v>7.6635</v>
          </cell>
          <cell r="AR189">
            <v>8.7551773404464476E-4</v>
          </cell>
          <cell r="AS189">
            <v>3.6399999999999724E-2</v>
          </cell>
          <cell r="AT189">
            <v>41.575400000000002</v>
          </cell>
          <cell r="AU189">
            <v>41.611800000000002</v>
          </cell>
          <cell r="AV189">
            <v>3.0255091951748789E-3</v>
          </cell>
          <cell r="AW189">
            <v>0.10709999999999553</v>
          </cell>
          <cell r="AX189">
            <v>35.399000000000001</v>
          </cell>
          <cell r="AY189">
            <v>35.506099999999996</v>
          </cell>
          <cell r="AZ189">
            <v>2.1504255235958824E-3</v>
          </cell>
          <cell r="BA189">
            <v>1.6499999999998849E-2</v>
          </cell>
          <cell r="BB189">
            <v>7.6729000000000003</v>
          </cell>
          <cell r="BC189">
            <v>7.6893999999999991</v>
          </cell>
        </row>
        <row r="190">
          <cell r="B190">
            <v>142</v>
          </cell>
          <cell r="C190">
            <v>22</v>
          </cell>
          <cell r="D190">
            <v>2.6259752032944572E-3</v>
          </cell>
          <cell r="E190">
            <v>0.15854666666666711</v>
          </cell>
          <cell r="F190">
            <v>60.376300000000001</v>
          </cell>
          <cell r="G190">
            <v>60.534846666666667</v>
          </cell>
          <cell r="H190">
            <v>3.6392397142671405E-3</v>
          </cell>
          <cell r="I190">
            <v>0.26656666666666806</v>
          </cell>
          <cell r="J190">
            <v>73.247900000000001</v>
          </cell>
          <cell r="K190">
            <v>73.514466666666664</v>
          </cell>
          <cell r="L190">
            <v>4.7756874095514386E-3</v>
          </cell>
          <cell r="M190">
            <v>2.6400000000000351E-3</v>
          </cell>
          <cell r="N190">
            <v>0.55279999999999996</v>
          </cell>
          <cell r="O190">
            <v>0.55544000000000004</v>
          </cell>
          <cell r="P190">
            <v>2.2772494835991922E-3</v>
          </cell>
          <cell r="Q190">
            <v>0.24625333333332738</v>
          </cell>
          <cell r="R190">
            <v>108.13630000000001</v>
          </cell>
          <cell r="S190">
            <v>108.38255333333333</v>
          </cell>
          <cell r="T190">
            <v>4.4075487379927926E-3</v>
          </cell>
          <cell r="U190">
            <v>0.20929333333333536</v>
          </cell>
          <cell r="V190">
            <v>47.485199999999999</v>
          </cell>
          <cell r="W190">
            <v>47.694493333333334</v>
          </cell>
          <cell r="X190">
            <v>1.6528853209501725E-3</v>
          </cell>
          <cell r="Y190">
            <v>7.5459999999998695E-2</v>
          </cell>
          <cell r="Z190">
            <v>45.653500000000001</v>
          </cell>
          <cell r="AA190">
            <v>45.728960000000001</v>
          </cell>
          <cell r="AB190">
            <v>3.2296897874626918E-3</v>
          </cell>
          <cell r="AC190">
            <v>0.15891333333333554</v>
          </cell>
          <cell r="AD190">
            <v>49.203899999999997</v>
          </cell>
          <cell r="AE190">
            <v>49.362813333333335</v>
          </cell>
          <cell r="AF190">
            <v>2.5924506182980348E-3</v>
          </cell>
          <cell r="AG190">
            <v>4.2606666666666369E-2</v>
          </cell>
          <cell r="AH190">
            <v>16.434899999999999</v>
          </cell>
          <cell r="AI190">
            <v>16.477506666666667</v>
          </cell>
          <cell r="AJ190">
            <v>2.2335326382369541E-3</v>
          </cell>
          <cell r="AK190">
            <v>3.5514285714286685E-2</v>
          </cell>
          <cell r="AL190">
            <v>15.900499999999999</v>
          </cell>
          <cell r="AM190">
            <v>15.936014285714286</v>
          </cell>
          <cell r="AN190">
            <v>3.4562664467224233E-3</v>
          </cell>
          <cell r="AO190">
            <v>2.6399999999999885E-2</v>
          </cell>
          <cell r="AP190">
            <v>7.6383000000000001</v>
          </cell>
          <cell r="AQ190">
            <v>7.6646999999999998</v>
          </cell>
          <cell r="AR190">
            <v>9.1720905471343733E-4</v>
          </cell>
          <cell r="AS190">
            <v>3.813333333333304E-2</v>
          </cell>
          <cell r="AT190">
            <v>41.575400000000002</v>
          </cell>
          <cell r="AU190">
            <v>41.613533333333336</v>
          </cell>
          <cell r="AV190">
            <v>3.1695810616117781E-3</v>
          </cell>
          <cell r="AW190">
            <v>0.11219999999999532</v>
          </cell>
          <cell r="AX190">
            <v>35.399000000000001</v>
          </cell>
          <cell r="AY190">
            <v>35.511199999999995</v>
          </cell>
          <cell r="AZ190">
            <v>2.2528267390052102E-3</v>
          </cell>
          <cell r="BA190">
            <v>1.7285714285713079E-2</v>
          </cell>
          <cell r="BB190">
            <v>7.6729000000000003</v>
          </cell>
          <cell r="BC190">
            <v>7.6901857142857137</v>
          </cell>
        </row>
        <row r="191">
          <cell r="B191">
            <v>143</v>
          </cell>
          <cell r="C191">
            <v>23</v>
          </cell>
          <cell r="D191">
            <v>2.7453377125351143E-3</v>
          </cell>
          <cell r="E191">
            <v>0.16575333333333381</v>
          </cell>
          <cell r="F191">
            <v>60.376300000000001</v>
          </cell>
          <cell r="G191">
            <v>60.542053333333335</v>
          </cell>
          <cell r="H191">
            <v>3.8046597012792835E-3</v>
          </cell>
          <cell r="I191">
            <v>0.27868333333333484</v>
          </cell>
          <cell r="J191">
            <v>73.247900000000001</v>
          </cell>
          <cell r="K191">
            <v>73.526583333333335</v>
          </cell>
          <cell r="L191">
            <v>4.9927641099855955E-3</v>
          </cell>
          <cell r="M191">
            <v>2.7600000000000363E-3</v>
          </cell>
          <cell r="N191">
            <v>0.55279999999999996</v>
          </cell>
          <cell r="O191">
            <v>0.55555999999999994</v>
          </cell>
          <cell r="P191">
            <v>2.3807608237627919E-3</v>
          </cell>
          <cell r="Q191">
            <v>0.25744666666666044</v>
          </cell>
          <cell r="R191">
            <v>108.13630000000001</v>
          </cell>
          <cell r="S191">
            <v>108.39374666666667</v>
          </cell>
          <cell r="T191">
            <v>4.6078918624470099E-3</v>
          </cell>
          <cell r="U191">
            <v>0.21880666666666879</v>
          </cell>
          <cell r="V191">
            <v>47.485199999999999</v>
          </cell>
          <cell r="W191">
            <v>47.704006666666665</v>
          </cell>
          <cell r="X191">
            <v>1.7280164719024531E-3</v>
          </cell>
          <cell r="Y191">
            <v>7.8889999999998628E-2</v>
          </cell>
          <cell r="Z191">
            <v>45.653500000000001</v>
          </cell>
          <cell r="AA191">
            <v>45.732390000000002</v>
          </cell>
          <cell r="AB191">
            <v>3.3764938687109959E-3</v>
          </cell>
          <cell r="AC191">
            <v>0.16613666666666896</v>
          </cell>
          <cell r="AD191">
            <v>49.203899999999997</v>
          </cell>
          <cell r="AE191">
            <v>49.370036666666664</v>
          </cell>
          <cell r="AF191">
            <v>2.7102892827661276E-3</v>
          </cell>
          <cell r="AG191">
            <v>4.4543333333333025E-2</v>
          </cell>
          <cell r="AH191">
            <v>16.434899999999999</v>
          </cell>
          <cell r="AI191">
            <v>16.479443333333332</v>
          </cell>
          <cell r="AJ191">
            <v>2.3350568490659068E-3</v>
          </cell>
          <cell r="AK191">
            <v>3.7128571428572447E-2</v>
          </cell>
          <cell r="AL191">
            <v>15.900499999999999</v>
          </cell>
          <cell r="AM191">
            <v>15.937628571428572</v>
          </cell>
          <cell r="AN191">
            <v>3.6133694670279879E-3</v>
          </cell>
          <cell r="AO191">
            <v>2.7599999999999878E-2</v>
          </cell>
          <cell r="AP191">
            <v>7.6383000000000001</v>
          </cell>
          <cell r="AQ191">
            <v>7.6658999999999997</v>
          </cell>
          <cell r="AR191">
            <v>9.5890037538222991E-4</v>
          </cell>
          <cell r="AS191">
            <v>3.9866666666666363E-2</v>
          </cell>
          <cell r="AT191">
            <v>41.575400000000002</v>
          </cell>
          <cell r="AU191">
            <v>41.61526666666667</v>
          </cell>
          <cell r="AV191">
            <v>3.3136529280486768E-3</v>
          </cell>
          <cell r="AW191">
            <v>0.1172999999999951</v>
          </cell>
          <cell r="AX191">
            <v>35.399000000000001</v>
          </cell>
          <cell r="AY191">
            <v>35.516299999999994</v>
          </cell>
          <cell r="AZ191">
            <v>2.355227954414538E-3</v>
          </cell>
          <cell r="BA191">
            <v>1.8071428571427312E-2</v>
          </cell>
          <cell r="BB191">
            <v>7.6729000000000003</v>
          </cell>
          <cell r="BC191">
            <v>7.6909714285714275</v>
          </cell>
        </row>
        <row r="192">
          <cell r="B192">
            <v>144</v>
          </cell>
          <cell r="C192">
            <v>24</v>
          </cell>
          <cell r="D192">
            <v>2.8647002217757713E-3</v>
          </cell>
          <cell r="E192">
            <v>0.1729600000000005</v>
          </cell>
          <cell r="F192">
            <v>60.376300000000001</v>
          </cell>
          <cell r="G192">
            <v>60.549260000000004</v>
          </cell>
          <cell r="H192">
            <v>3.9700796882914261E-3</v>
          </cell>
          <cell r="I192">
            <v>0.29080000000000156</v>
          </cell>
          <cell r="J192">
            <v>73.247900000000001</v>
          </cell>
          <cell r="K192">
            <v>73.538700000000006</v>
          </cell>
          <cell r="L192">
            <v>5.2098408104197507E-3</v>
          </cell>
          <cell r="M192">
            <v>2.8800000000000379E-3</v>
          </cell>
          <cell r="N192">
            <v>0.55279999999999996</v>
          </cell>
          <cell r="O192">
            <v>0.55567999999999995</v>
          </cell>
          <cell r="P192">
            <v>2.4842721639263916E-3</v>
          </cell>
          <cell r="Q192">
            <v>0.2686399999999935</v>
          </cell>
          <cell r="R192">
            <v>108.13630000000001</v>
          </cell>
          <cell r="S192">
            <v>108.40494</v>
          </cell>
          <cell r="T192">
            <v>4.808234986901228E-3</v>
          </cell>
          <cell r="U192">
            <v>0.22832000000000222</v>
          </cell>
          <cell r="V192">
            <v>47.485199999999999</v>
          </cell>
          <cell r="W192">
            <v>47.713520000000003</v>
          </cell>
          <cell r="X192">
            <v>1.8031476228547335E-3</v>
          </cell>
          <cell r="Y192">
            <v>8.2319999999998575E-2</v>
          </cell>
          <cell r="Z192">
            <v>45.653500000000001</v>
          </cell>
          <cell r="AA192">
            <v>45.735819999999997</v>
          </cell>
          <cell r="AB192">
            <v>3.5232979499593003E-3</v>
          </cell>
          <cell r="AC192">
            <v>0.1733600000000024</v>
          </cell>
          <cell r="AD192">
            <v>49.203899999999997</v>
          </cell>
          <cell r="AE192">
            <v>49.37726</v>
          </cell>
          <cell r="AF192">
            <v>2.82812794723422E-3</v>
          </cell>
          <cell r="AG192">
            <v>4.6479999999999674E-2</v>
          </cell>
          <cell r="AH192">
            <v>16.434899999999999</v>
          </cell>
          <cell r="AI192">
            <v>16.481379999999998</v>
          </cell>
          <cell r="AJ192">
            <v>2.4365810598948592E-3</v>
          </cell>
          <cell r="AK192">
            <v>3.8742857142858203E-2</v>
          </cell>
          <cell r="AL192">
            <v>15.900499999999999</v>
          </cell>
          <cell r="AM192">
            <v>15.939242857142858</v>
          </cell>
          <cell r="AN192">
            <v>3.7704724873335524E-3</v>
          </cell>
          <cell r="AO192">
            <v>2.8799999999999874E-2</v>
          </cell>
          <cell r="AP192">
            <v>7.6383000000000001</v>
          </cell>
          <cell r="AQ192">
            <v>7.6670999999999996</v>
          </cell>
          <cell r="AR192">
            <v>1.0005916960510225E-3</v>
          </cell>
          <cell r="AS192">
            <v>4.1599999999999679E-2</v>
          </cell>
          <cell r="AT192">
            <v>41.575400000000002</v>
          </cell>
          <cell r="AU192">
            <v>41.617000000000004</v>
          </cell>
          <cell r="AV192">
            <v>3.457724794485576E-3</v>
          </cell>
          <cell r="AW192">
            <v>0.12239999999999489</v>
          </cell>
          <cell r="AX192">
            <v>35.399000000000001</v>
          </cell>
          <cell r="AY192">
            <v>35.521399999999993</v>
          </cell>
          <cell r="AZ192">
            <v>2.4576291698238657E-3</v>
          </cell>
          <cell r="BA192">
            <v>1.8857142857141542E-2</v>
          </cell>
          <cell r="BB192">
            <v>7.6729000000000003</v>
          </cell>
          <cell r="BC192">
            <v>7.6917571428571421</v>
          </cell>
        </row>
        <row r="193">
          <cell r="B193">
            <v>145</v>
          </cell>
          <cell r="C193">
            <v>25</v>
          </cell>
          <cell r="D193">
            <v>2.9840627310164284E-3</v>
          </cell>
          <cell r="E193">
            <v>0.18016666666666717</v>
          </cell>
          <cell r="F193">
            <v>60.376300000000001</v>
          </cell>
          <cell r="G193">
            <v>60.556466666666665</v>
          </cell>
          <cell r="H193">
            <v>4.1354996753035682E-3</v>
          </cell>
          <cell r="I193">
            <v>0.30291666666666828</v>
          </cell>
          <cell r="J193">
            <v>73.247900000000001</v>
          </cell>
          <cell r="K193">
            <v>73.550816666666663</v>
          </cell>
          <cell r="L193">
            <v>5.4269175108539068E-3</v>
          </cell>
          <cell r="M193">
            <v>3.0000000000000395E-3</v>
          </cell>
          <cell r="N193">
            <v>0.55279999999999996</v>
          </cell>
          <cell r="O193">
            <v>0.55579999999999996</v>
          </cell>
          <cell r="P193">
            <v>2.5877835040899913E-3</v>
          </cell>
          <cell r="Q193">
            <v>0.27983333333332655</v>
          </cell>
          <cell r="R193">
            <v>108.13630000000001</v>
          </cell>
          <cell r="S193">
            <v>108.41613333333333</v>
          </cell>
          <cell r="T193">
            <v>5.0085781113554462E-3</v>
          </cell>
          <cell r="U193">
            <v>0.23783333333333564</v>
          </cell>
          <cell r="V193">
            <v>47.485199999999999</v>
          </cell>
          <cell r="W193">
            <v>47.723033333333333</v>
          </cell>
          <cell r="X193">
            <v>1.8782787738070141E-3</v>
          </cell>
          <cell r="Y193">
            <v>8.5749999999998508E-2</v>
          </cell>
          <cell r="Z193">
            <v>45.653500000000001</v>
          </cell>
          <cell r="AA193">
            <v>45.739249999999998</v>
          </cell>
          <cell r="AB193">
            <v>3.6701020312076048E-3</v>
          </cell>
          <cell r="AC193">
            <v>0.18058333333333584</v>
          </cell>
          <cell r="AD193">
            <v>49.203899999999997</v>
          </cell>
          <cell r="AE193">
            <v>49.384483333333336</v>
          </cell>
          <cell r="AF193">
            <v>2.9459666117023125E-3</v>
          </cell>
          <cell r="AG193">
            <v>4.841666666666633E-2</v>
          </cell>
          <cell r="AH193">
            <v>16.434899999999999</v>
          </cell>
          <cell r="AI193">
            <v>16.483316666666667</v>
          </cell>
          <cell r="AJ193">
            <v>2.5381052707238116E-3</v>
          </cell>
          <cell r="AK193">
            <v>4.0357142857143966E-2</v>
          </cell>
          <cell r="AL193">
            <v>15.900499999999999</v>
          </cell>
          <cell r="AM193">
            <v>15.940857142857142</v>
          </cell>
          <cell r="AN193">
            <v>3.9275755076391174E-3</v>
          </cell>
          <cell r="AO193">
            <v>2.9999999999999867E-2</v>
          </cell>
          <cell r="AP193">
            <v>7.6383000000000001</v>
          </cell>
          <cell r="AQ193">
            <v>7.6683000000000003</v>
          </cell>
          <cell r="AR193">
            <v>1.0422830167198152E-3</v>
          </cell>
          <cell r="AS193">
            <v>4.3333333333333002E-2</v>
          </cell>
          <cell r="AT193">
            <v>41.575400000000002</v>
          </cell>
          <cell r="AU193">
            <v>41.618733333333338</v>
          </cell>
          <cell r="AV193">
            <v>3.6017966609224747E-3</v>
          </cell>
          <cell r="AW193">
            <v>0.12749999999999467</v>
          </cell>
          <cell r="AX193">
            <v>35.399000000000001</v>
          </cell>
          <cell r="AY193">
            <v>35.526499999999999</v>
          </cell>
          <cell r="AZ193">
            <v>2.5600303852331935E-3</v>
          </cell>
          <cell r="BA193">
            <v>1.9642857142855772E-2</v>
          </cell>
          <cell r="BB193">
            <v>7.6729000000000003</v>
          </cell>
          <cell r="BC193">
            <v>7.6925428571428558</v>
          </cell>
        </row>
        <row r="194">
          <cell r="B194">
            <v>146</v>
          </cell>
          <cell r="C194">
            <v>26</v>
          </cell>
          <cell r="D194">
            <v>3.1034252402570854E-3</v>
          </cell>
          <cell r="E194">
            <v>0.18737333333333386</v>
          </cell>
          <cell r="F194">
            <v>60.376300000000001</v>
          </cell>
          <cell r="G194">
            <v>60.563673333333334</v>
          </cell>
          <cell r="H194">
            <v>4.3009196623157121E-3</v>
          </cell>
          <cell r="I194">
            <v>0.315033333333335</v>
          </cell>
          <cell r="J194">
            <v>73.247900000000001</v>
          </cell>
          <cell r="K194">
            <v>73.562933333333334</v>
          </cell>
          <cell r="L194">
            <v>5.6439942112880637E-3</v>
          </cell>
          <cell r="M194">
            <v>3.1200000000000411E-3</v>
          </cell>
          <cell r="N194">
            <v>0.55279999999999996</v>
          </cell>
          <cell r="O194">
            <v>0.55591999999999997</v>
          </cell>
          <cell r="P194">
            <v>2.6912948442535914E-3</v>
          </cell>
          <cell r="Q194">
            <v>0.29102666666665961</v>
          </cell>
          <cell r="R194">
            <v>108.13630000000001</v>
          </cell>
          <cell r="S194">
            <v>108.42732666666666</v>
          </cell>
          <cell r="T194">
            <v>5.2089212358096644E-3</v>
          </cell>
          <cell r="U194">
            <v>0.24734666666666907</v>
          </cell>
          <cell r="V194">
            <v>47.485199999999999</v>
          </cell>
          <cell r="W194">
            <v>47.732546666666671</v>
          </cell>
          <cell r="X194">
            <v>1.9534099247592944E-3</v>
          </cell>
          <cell r="Y194">
            <v>8.9179999999998455E-2</v>
          </cell>
          <cell r="Z194">
            <v>45.653500000000001</v>
          </cell>
          <cell r="AA194">
            <v>45.74268</v>
          </cell>
          <cell r="AB194">
            <v>3.8169061124559089E-3</v>
          </cell>
          <cell r="AC194">
            <v>0.18780666666666926</v>
          </cell>
          <cell r="AD194">
            <v>49.203899999999997</v>
          </cell>
          <cell r="AE194">
            <v>49.391706666666664</v>
          </cell>
          <cell r="AF194">
            <v>3.0638052761704049E-3</v>
          </cell>
          <cell r="AG194">
            <v>5.0353333333332986E-2</v>
          </cell>
          <cell r="AH194">
            <v>16.434899999999999</v>
          </cell>
          <cell r="AI194">
            <v>16.485253333333333</v>
          </cell>
          <cell r="AJ194">
            <v>2.6396294815527639E-3</v>
          </cell>
          <cell r="AK194">
            <v>4.1971428571429721E-2</v>
          </cell>
          <cell r="AL194">
            <v>15.900499999999999</v>
          </cell>
          <cell r="AM194">
            <v>15.942471428571428</v>
          </cell>
          <cell r="AN194">
            <v>4.0846785279446815E-3</v>
          </cell>
          <cell r="AO194">
            <v>3.1199999999999863E-2</v>
          </cell>
          <cell r="AP194">
            <v>7.6383000000000001</v>
          </cell>
          <cell r="AQ194">
            <v>7.6695000000000002</v>
          </cell>
          <cell r="AR194">
            <v>1.0839743373886079E-3</v>
          </cell>
          <cell r="AS194">
            <v>4.5066666666666325E-2</v>
          </cell>
          <cell r="AT194">
            <v>41.575400000000002</v>
          </cell>
          <cell r="AU194">
            <v>41.620466666666665</v>
          </cell>
          <cell r="AV194">
            <v>3.7458685273593739E-3</v>
          </cell>
          <cell r="AW194">
            <v>0.13259999999999447</v>
          </cell>
          <cell r="AX194">
            <v>35.399000000000001</v>
          </cell>
          <cell r="AY194">
            <v>35.531599999999997</v>
          </cell>
          <cell r="AZ194">
            <v>2.6624316006425212E-3</v>
          </cell>
          <cell r="BA194">
            <v>2.0428571428570002E-2</v>
          </cell>
          <cell r="BB194">
            <v>7.6729000000000003</v>
          </cell>
          <cell r="BC194">
            <v>7.6933285714285704</v>
          </cell>
        </row>
        <row r="195">
          <cell r="B195">
            <v>147</v>
          </cell>
          <cell r="C195">
            <v>27</v>
          </cell>
          <cell r="D195">
            <v>3.2227877494977425E-3</v>
          </cell>
          <cell r="E195">
            <v>0.19458000000000056</v>
          </cell>
          <cell r="F195">
            <v>60.376300000000001</v>
          </cell>
          <cell r="G195">
            <v>60.570880000000002</v>
          </cell>
          <cell r="H195">
            <v>4.4663396493278542E-3</v>
          </cell>
          <cell r="I195">
            <v>0.32715000000000172</v>
          </cell>
          <cell r="J195">
            <v>73.247900000000001</v>
          </cell>
          <cell r="K195">
            <v>73.575050000000005</v>
          </cell>
          <cell r="L195">
            <v>5.8610709117222198E-3</v>
          </cell>
          <cell r="M195">
            <v>3.2400000000000428E-3</v>
          </cell>
          <cell r="N195">
            <v>0.55279999999999996</v>
          </cell>
          <cell r="O195">
            <v>0.55603999999999998</v>
          </cell>
          <cell r="P195">
            <v>2.7948061844171911E-3</v>
          </cell>
          <cell r="Q195">
            <v>0.30221999999999272</v>
          </cell>
          <cell r="R195">
            <v>108.13630000000001</v>
          </cell>
          <cell r="S195">
            <v>108.43852</v>
          </cell>
          <cell r="T195">
            <v>5.4092643602638817E-3</v>
          </cell>
          <cell r="U195">
            <v>0.25686000000000248</v>
          </cell>
          <cell r="V195">
            <v>47.485199999999999</v>
          </cell>
          <cell r="W195">
            <v>47.742060000000002</v>
          </cell>
          <cell r="X195">
            <v>2.0285410757115751E-3</v>
          </cell>
          <cell r="Y195">
            <v>9.2609999999998388E-2</v>
          </cell>
          <cell r="Z195">
            <v>45.653500000000001</v>
          </cell>
          <cell r="AA195">
            <v>45.746110000000002</v>
          </cell>
          <cell r="AB195">
            <v>3.9637101937042129E-3</v>
          </cell>
          <cell r="AC195">
            <v>0.1950300000000027</v>
          </cell>
          <cell r="AD195">
            <v>49.203899999999997</v>
          </cell>
          <cell r="AE195">
            <v>49.39893</v>
          </cell>
          <cell r="AF195">
            <v>3.1816439406384973E-3</v>
          </cell>
          <cell r="AG195">
            <v>5.2289999999999635E-2</v>
          </cell>
          <cell r="AH195">
            <v>16.434899999999999</v>
          </cell>
          <cell r="AI195">
            <v>16.487189999999998</v>
          </cell>
          <cell r="AJ195">
            <v>2.7411536923817167E-3</v>
          </cell>
          <cell r="AK195">
            <v>4.3585714285715484E-2</v>
          </cell>
          <cell r="AL195">
            <v>15.900499999999999</v>
          </cell>
          <cell r="AM195">
            <v>15.944085714285714</v>
          </cell>
          <cell r="AN195">
            <v>4.2417815482502464E-3</v>
          </cell>
          <cell r="AO195">
            <v>3.2399999999999859E-2</v>
          </cell>
          <cell r="AP195">
            <v>7.6383000000000001</v>
          </cell>
          <cell r="AQ195">
            <v>7.6707000000000001</v>
          </cell>
          <cell r="AR195">
            <v>1.1256656580574003E-3</v>
          </cell>
          <cell r="AS195">
            <v>4.679999999999964E-2</v>
          </cell>
          <cell r="AT195">
            <v>41.575400000000002</v>
          </cell>
          <cell r="AU195">
            <v>41.622199999999999</v>
          </cell>
          <cell r="AV195">
            <v>3.8899403937962727E-3</v>
          </cell>
          <cell r="AW195">
            <v>0.13769999999999424</v>
          </cell>
          <cell r="AX195">
            <v>35.399000000000001</v>
          </cell>
          <cell r="AY195">
            <v>35.536699999999996</v>
          </cell>
          <cell r="AZ195">
            <v>2.764832816051849E-3</v>
          </cell>
          <cell r="BA195">
            <v>2.1214285714284235E-2</v>
          </cell>
          <cell r="BB195">
            <v>7.6729000000000003</v>
          </cell>
          <cell r="BC195">
            <v>7.6941142857142841</v>
          </cell>
        </row>
        <row r="196">
          <cell r="B196">
            <v>148</v>
          </cell>
          <cell r="C196">
            <v>28</v>
          </cell>
          <cell r="D196">
            <v>3.3421502587384E-3</v>
          </cell>
          <cell r="E196">
            <v>0.20178666666666725</v>
          </cell>
          <cell r="F196">
            <v>60.376300000000001</v>
          </cell>
          <cell r="G196">
            <v>60.578086666666671</v>
          </cell>
          <cell r="H196">
            <v>4.6317596363399964E-3</v>
          </cell>
          <cell r="I196">
            <v>0.33926666666666849</v>
          </cell>
          <cell r="J196">
            <v>73.247900000000001</v>
          </cell>
          <cell r="K196">
            <v>73.587166666666675</v>
          </cell>
          <cell r="L196">
            <v>6.0781476121563758E-3</v>
          </cell>
          <cell r="M196">
            <v>3.3600000000000444E-3</v>
          </cell>
          <cell r="N196">
            <v>0.55279999999999996</v>
          </cell>
          <cell r="O196">
            <v>0.55615999999999999</v>
          </cell>
          <cell r="P196">
            <v>2.8983175245807903E-3</v>
          </cell>
          <cell r="Q196">
            <v>0.31341333333332577</v>
          </cell>
          <cell r="R196">
            <v>108.13630000000001</v>
          </cell>
          <cell r="S196">
            <v>108.44971333333334</v>
          </cell>
          <cell r="T196">
            <v>5.6096074847180998E-3</v>
          </cell>
          <cell r="U196">
            <v>0.2663733333333359</v>
          </cell>
          <cell r="V196">
            <v>47.485199999999999</v>
          </cell>
          <cell r="W196">
            <v>47.751573333333333</v>
          </cell>
          <cell r="X196">
            <v>2.1036722266638557E-3</v>
          </cell>
          <cell r="Y196">
            <v>9.6039999999998335E-2</v>
          </cell>
          <cell r="Z196">
            <v>45.653500000000001</v>
          </cell>
          <cell r="AA196">
            <v>45.749539999999996</v>
          </cell>
          <cell r="AB196">
            <v>4.1105142749525174E-3</v>
          </cell>
          <cell r="AC196">
            <v>0.20225333333333614</v>
          </cell>
          <cell r="AD196">
            <v>49.203899999999997</v>
          </cell>
          <cell r="AE196">
            <v>49.406153333333336</v>
          </cell>
          <cell r="AF196">
            <v>3.2994826051065897E-3</v>
          </cell>
          <cell r="AG196">
            <v>5.4226666666666291E-2</v>
          </cell>
          <cell r="AH196">
            <v>16.434899999999999</v>
          </cell>
          <cell r="AI196">
            <v>16.489126666666664</v>
          </cell>
          <cell r="AJ196">
            <v>2.8426779032106691E-3</v>
          </cell>
          <cell r="AK196">
            <v>4.5200000000001239E-2</v>
          </cell>
          <cell r="AL196">
            <v>15.900499999999999</v>
          </cell>
          <cell r="AM196">
            <v>15.9457</v>
          </cell>
          <cell r="AN196">
            <v>4.3988845685558114E-3</v>
          </cell>
          <cell r="AO196">
            <v>3.3599999999999852E-2</v>
          </cell>
          <cell r="AP196">
            <v>7.6383000000000001</v>
          </cell>
          <cell r="AQ196">
            <v>7.6718999999999999</v>
          </cell>
          <cell r="AR196">
            <v>1.1673569787261928E-3</v>
          </cell>
          <cell r="AS196">
            <v>4.8533333333332963E-2</v>
          </cell>
          <cell r="AT196">
            <v>41.575400000000002</v>
          </cell>
          <cell r="AU196">
            <v>41.623933333333333</v>
          </cell>
          <cell r="AV196">
            <v>4.0340122602331718E-3</v>
          </cell>
          <cell r="AW196">
            <v>0.14279999999999404</v>
          </cell>
          <cell r="AX196">
            <v>35.399000000000001</v>
          </cell>
          <cell r="AY196">
            <v>35.541799999999995</v>
          </cell>
          <cell r="AZ196">
            <v>2.8672340314611767E-3</v>
          </cell>
          <cell r="BA196">
            <v>2.1999999999998465E-2</v>
          </cell>
          <cell r="BB196">
            <v>7.6729000000000003</v>
          </cell>
          <cell r="BC196">
            <v>7.6948999999999987</v>
          </cell>
        </row>
        <row r="197">
          <cell r="B197">
            <v>149</v>
          </cell>
          <cell r="C197">
            <v>29</v>
          </cell>
          <cell r="D197">
            <v>3.461512767979057E-3</v>
          </cell>
          <cell r="E197">
            <v>0.20899333333333392</v>
          </cell>
          <cell r="F197">
            <v>60.376300000000001</v>
          </cell>
          <cell r="G197">
            <v>60.585293333333333</v>
          </cell>
          <cell r="H197">
            <v>4.7971796233521402E-3</v>
          </cell>
          <cell r="I197">
            <v>0.35138333333333521</v>
          </cell>
          <cell r="J197">
            <v>73.247900000000001</v>
          </cell>
          <cell r="K197">
            <v>73.599283333333332</v>
          </cell>
          <cell r="L197">
            <v>6.2952243125905328E-3</v>
          </cell>
          <cell r="M197">
            <v>3.480000000000046E-3</v>
          </cell>
          <cell r="N197">
            <v>0.55279999999999996</v>
          </cell>
          <cell r="O197">
            <v>0.55628</v>
          </cell>
          <cell r="P197">
            <v>3.00182886474439E-3</v>
          </cell>
          <cell r="Q197">
            <v>0.32460666666665883</v>
          </cell>
          <cell r="R197">
            <v>108.13630000000001</v>
          </cell>
          <cell r="S197">
            <v>108.46090666666666</v>
          </cell>
          <cell r="T197">
            <v>5.8099506091723171E-3</v>
          </cell>
          <cell r="U197">
            <v>0.27588666666666933</v>
          </cell>
          <cell r="V197">
            <v>47.485199999999999</v>
          </cell>
          <cell r="W197">
            <v>47.761086666666671</v>
          </cell>
          <cell r="X197">
            <v>2.1788033776161367E-3</v>
          </cell>
          <cell r="Y197">
            <v>9.9469999999998268E-2</v>
          </cell>
          <cell r="Z197">
            <v>45.653500000000001</v>
          </cell>
          <cell r="AA197">
            <v>45.752969999999998</v>
          </cell>
          <cell r="AB197">
            <v>4.257318356200821E-3</v>
          </cell>
          <cell r="AC197">
            <v>0.20947666666666956</v>
          </cell>
          <cell r="AD197">
            <v>49.203899999999997</v>
          </cell>
          <cell r="AE197">
            <v>49.413376666666665</v>
          </cell>
          <cell r="AF197">
            <v>3.4173212695746825E-3</v>
          </cell>
          <cell r="AG197">
            <v>5.616333333333294E-2</v>
          </cell>
          <cell r="AH197">
            <v>16.434899999999999</v>
          </cell>
          <cell r="AI197">
            <v>16.491063333333333</v>
          </cell>
          <cell r="AJ197">
            <v>2.9442021140396214E-3</v>
          </cell>
          <cell r="AK197">
            <v>4.6814285714286995E-2</v>
          </cell>
          <cell r="AL197">
            <v>15.900499999999999</v>
          </cell>
          <cell r="AM197">
            <v>15.947314285714286</v>
          </cell>
          <cell r="AN197">
            <v>4.5559875888613755E-3</v>
          </cell>
          <cell r="AO197">
            <v>3.4799999999999845E-2</v>
          </cell>
          <cell r="AP197">
            <v>7.6383000000000001</v>
          </cell>
          <cell r="AQ197">
            <v>7.6730999999999998</v>
          </cell>
          <cell r="AR197">
            <v>1.2090482993949855E-3</v>
          </cell>
          <cell r="AS197">
            <v>5.0266666666666279E-2</v>
          </cell>
          <cell r="AT197">
            <v>41.575400000000002</v>
          </cell>
          <cell r="AU197">
            <v>41.625666666666667</v>
          </cell>
          <cell r="AV197">
            <v>4.1780841266700706E-3</v>
          </cell>
          <cell r="AW197">
            <v>0.14789999999999384</v>
          </cell>
          <cell r="AX197">
            <v>35.399000000000001</v>
          </cell>
          <cell r="AY197">
            <v>35.546899999999994</v>
          </cell>
          <cell r="AZ197">
            <v>2.9696352468705045E-3</v>
          </cell>
          <cell r="BA197">
            <v>2.2785714285712695E-2</v>
          </cell>
          <cell r="BB197">
            <v>7.6729000000000003</v>
          </cell>
          <cell r="BC197">
            <v>7.6956857142857134</v>
          </cell>
        </row>
        <row r="198">
          <cell r="B198">
            <v>150</v>
          </cell>
          <cell r="C198">
            <v>30</v>
          </cell>
          <cell r="D198">
            <v>3.5808752772197141E-3</v>
          </cell>
          <cell r="E198">
            <v>0.21620000000000061</v>
          </cell>
          <cell r="F198">
            <v>60.376300000000001</v>
          </cell>
          <cell r="G198">
            <v>60.592500000000001</v>
          </cell>
          <cell r="H198">
            <v>4.9625996103642824E-3</v>
          </cell>
          <cell r="I198">
            <v>0.36350000000000193</v>
          </cell>
          <cell r="J198">
            <v>73.247900000000001</v>
          </cell>
          <cell r="K198">
            <v>73.611400000000003</v>
          </cell>
          <cell r="L198">
            <v>6.5123010130246888E-3</v>
          </cell>
          <cell r="M198">
            <v>3.6000000000000476E-3</v>
          </cell>
          <cell r="N198">
            <v>0.55279999999999996</v>
          </cell>
          <cell r="O198">
            <v>0.55640000000000001</v>
          </cell>
          <cell r="P198">
            <v>3.1053402049079897E-3</v>
          </cell>
          <cell r="Q198">
            <v>0.33579999999999188</v>
          </cell>
          <cell r="R198">
            <v>108.13630000000001</v>
          </cell>
          <cell r="S198">
            <v>108.4721</v>
          </cell>
          <cell r="T198">
            <v>6.0102937336265353E-3</v>
          </cell>
          <cell r="U198">
            <v>0.28540000000000276</v>
          </cell>
          <cell r="V198">
            <v>47.485199999999999</v>
          </cell>
          <cell r="W198">
            <v>47.770600000000002</v>
          </cell>
          <cell r="X198">
            <v>2.2539345285684169E-3</v>
          </cell>
          <cell r="Y198">
            <v>0.10289999999999822</v>
          </cell>
          <cell r="Z198">
            <v>45.653500000000001</v>
          </cell>
          <cell r="AA198">
            <v>45.756399999999999</v>
          </cell>
          <cell r="AB198">
            <v>4.4041224374491254E-3</v>
          </cell>
          <cell r="AC198">
            <v>0.216700000000003</v>
          </cell>
          <cell r="AD198">
            <v>49.203899999999997</v>
          </cell>
          <cell r="AE198">
            <v>49.4206</v>
          </cell>
          <cell r="AF198">
            <v>3.5351599340427749E-3</v>
          </cell>
          <cell r="AG198">
            <v>5.8099999999999596E-2</v>
          </cell>
          <cell r="AH198">
            <v>16.434899999999999</v>
          </cell>
          <cell r="AI198">
            <v>16.492999999999999</v>
          </cell>
          <cell r="AJ198">
            <v>3.0457263248685742E-3</v>
          </cell>
          <cell r="AK198">
            <v>4.8428571428572757E-2</v>
          </cell>
          <cell r="AL198">
            <v>15.900499999999999</v>
          </cell>
          <cell r="AM198">
            <v>15.948928571428572</v>
          </cell>
          <cell r="AN198">
            <v>4.7130906091669414E-3</v>
          </cell>
          <cell r="AO198">
            <v>3.5999999999999845E-2</v>
          </cell>
          <cell r="AP198">
            <v>7.6383000000000001</v>
          </cell>
          <cell r="AQ198">
            <v>7.6742999999999997</v>
          </cell>
          <cell r="AR198">
            <v>1.2507396200637782E-3</v>
          </cell>
          <cell r="AS198">
            <v>5.1999999999999602E-2</v>
          </cell>
          <cell r="AT198">
            <v>41.575400000000002</v>
          </cell>
          <cell r="AU198">
            <v>41.627400000000002</v>
          </cell>
          <cell r="AV198">
            <v>4.3221559931069702E-3</v>
          </cell>
          <cell r="AW198">
            <v>0.15299999999999361</v>
          </cell>
          <cell r="AX198">
            <v>35.399000000000001</v>
          </cell>
          <cell r="AY198">
            <v>35.551999999999992</v>
          </cell>
          <cell r="AZ198">
            <v>3.0720364622798322E-3</v>
          </cell>
          <cell r="BA198">
            <v>2.3571428571426929E-2</v>
          </cell>
          <cell r="BB198">
            <v>7.6729000000000003</v>
          </cell>
          <cell r="BC198">
            <v>7.6964714285714271</v>
          </cell>
        </row>
        <row r="199">
          <cell r="B199">
            <v>151</v>
          </cell>
          <cell r="C199">
            <v>1</v>
          </cell>
          <cell r="D199">
            <v>1.1552584890869379E-4</v>
          </cell>
          <cell r="E199">
            <v>7.0000000000000288E-3</v>
          </cell>
          <cell r="F199">
            <v>60.592500000000001</v>
          </cell>
          <cell r="G199">
            <v>60.599499999999999</v>
          </cell>
          <cell r="H199">
            <v>1.6840688625221844E-4</v>
          </cell>
          <cell r="I199">
            <v>1.2396666666666552E-2</v>
          </cell>
          <cell r="J199">
            <v>73.611400000000003</v>
          </cell>
          <cell r="K199">
            <v>73.623796666666664</v>
          </cell>
          <cell r="L199">
            <v>2.2765396597172451E-4</v>
          </cell>
          <cell r="M199">
            <v>1.2666666666666753E-4</v>
          </cell>
          <cell r="N199">
            <v>0.55640000000000001</v>
          </cell>
          <cell r="O199">
            <v>0.55652666666666673</v>
          </cell>
          <cell r="P199">
            <v>1.0263775969427567E-4</v>
          </cell>
          <cell r="Q199">
            <v>1.1133333333333439E-2</v>
          </cell>
          <cell r="R199">
            <v>108.4721</v>
          </cell>
          <cell r="S199">
            <v>108.48323333333333</v>
          </cell>
          <cell r="T199">
            <v>2.0556576639187808E-4</v>
          </cell>
          <cell r="U199">
            <v>9.8199999999998514E-3</v>
          </cell>
          <cell r="V199">
            <v>47.770600000000002</v>
          </cell>
          <cell r="W199">
            <v>47.780419999999999</v>
          </cell>
          <cell r="X199">
            <v>6.8405731220111919E-5</v>
          </cell>
          <cell r="Y199">
            <v>3.1299999999999293E-3</v>
          </cell>
          <cell r="Z199">
            <v>45.756399999999999</v>
          </cell>
          <cell r="AA199">
            <v>45.759529999999998</v>
          </cell>
          <cell r="AB199">
            <v>1.4710464866877357E-4</v>
          </cell>
          <cell r="AC199">
            <v>7.2699999999999909E-3</v>
          </cell>
          <cell r="AD199">
            <v>49.4206</v>
          </cell>
          <cell r="AE199">
            <v>49.427869999999999</v>
          </cell>
          <cell r="AF199">
            <v>1.1257301077225014E-4</v>
          </cell>
          <cell r="AG199">
            <v>1.8566666666667213E-3</v>
          </cell>
          <cell r="AH199">
            <v>16.492999999999999</v>
          </cell>
          <cell r="AI199">
            <v>16.494856666666664</v>
          </cell>
          <cell r="AJ199">
            <v>1.0152421082895247E-4</v>
          </cell>
          <cell r="AK199">
            <v>1.6142857142857586E-3</v>
          </cell>
          <cell r="AL199">
            <v>15.900499999999999</v>
          </cell>
          <cell r="AM199">
            <v>15.902114285714285</v>
          </cell>
          <cell r="AN199">
            <v>1.571030203055647E-4</v>
          </cell>
          <cell r="AO199">
            <v>1.1999999999999947E-3</v>
          </cell>
          <cell r="AP199">
            <v>7.6383000000000001</v>
          </cell>
          <cell r="AQ199">
            <v>7.6395</v>
          </cell>
          <cell r="AR199">
            <v>3.1389581541645657E-5</v>
          </cell>
          <cell r="AS199">
            <v>1.3066666666667003E-3</v>
          </cell>
          <cell r="AT199">
            <v>41.627400000000002</v>
          </cell>
          <cell r="AU199">
            <v>41.628706666666666</v>
          </cell>
          <cell r="AV199">
            <v>1.4407186643689899E-4</v>
          </cell>
          <cell r="AW199">
            <v>5.099999999999787E-3</v>
          </cell>
          <cell r="AX199">
            <v>35.399000000000001</v>
          </cell>
          <cell r="AY199">
            <v>35.4041</v>
          </cell>
          <cell r="AZ199">
            <v>1.0240121540932774E-4</v>
          </cell>
          <cell r="BA199">
            <v>7.8571428571423089E-4</v>
          </cell>
          <cell r="BB199">
            <v>7.6729000000000003</v>
          </cell>
          <cell r="BC199">
            <v>7.6736857142857149</v>
          </cell>
        </row>
        <row r="200">
          <cell r="B200">
            <v>152</v>
          </cell>
          <cell r="C200">
            <v>2</v>
          </cell>
          <cell r="D200">
            <v>2.3105169781738758E-4</v>
          </cell>
          <cell r="E200">
            <v>1.4000000000000058E-2</v>
          </cell>
          <cell r="F200">
            <v>60.592500000000001</v>
          </cell>
          <cell r="G200">
            <v>60.606500000000004</v>
          </cell>
          <cell r="H200">
            <v>3.3681377250443687E-4</v>
          </cell>
          <cell r="I200">
            <v>2.4793333333333105E-2</v>
          </cell>
          <cell r="J200">
            <v>73.611400000000003</v>
          </cell>
          <cell r="K200">
            <v>73.636193333333338</v>
          </cell>
          <cell r="L200">
            <v>4.5530793194344902E-4</v>
          </cell>
          <cell r="M200">
            <v>2.5333333333333506E-4</v>
          </cell>
          <cell r="N200">
            <v>0.55640000000000001</v>
          </cell>
          <cell r="O200">
            <v>0.55665333333333333</v>
          </cell>
          <cell r="P200">
            <v>2.0527551938855134E-4</v>
          </cell>
          <cell r="Q200">
            <v>2.2266666666666879E-2</v>
          </cell>
          <cell r="R200">
            <v>108.4721</v>
          </cell>
          <cell r="S200">
            <v>108.49436666666666</v>
          </cell>
          <cell r="T200">
            <v>4.1113153278375615E-4</v>
          </cell>
          <cell r="U200">
            <v>1.9639999999999703E-2</v>
          </cell>
          <cell r="V200">
            <v>47.770600000000002</v>
          </cell>
          <cell r="W200">
            <v>47.790240000000004</v>
          </cell>
          <cell r="X200">
            <v>1.3681146244022384E-4</v>
          </cell>
          <cell r="Y200">
            <v>6.2599999999998586E-3</v>
          </cell>
          <cell r="Z200">
            <v>45.756399999999999</v>
          </cell>
          <cell r="AA200">
            <v>45.762659999999997</v>
          </cell>
          <cell r="AB200">
            <v>2.9420929733754714E-4</v>
          </cell>
          <cell r="AC200">
            <v>1.4539999999999982E-2</v>
          </cell>
          <cell r="AD200">
            <v>49.4206</v>
          </cell>
          <cell r="AE200">
            <v>49.435139999999997</v>
          </cell>
          <cell r="AF200">
            <v>2.2514602154450028E-4</v>
          </cell>
          <cell r="AG200">
            <v>3.7133333333334425E-3</v>
          </cell>
          <cell r="AH200">
            <v>16.492999999999999</v>
          </cell>
          <cell r="AI200">
            <v>16.496713333333332</v>
          </cell>
          <cell r="AJ200">
            <v>2.0304842165790493E-4</v>
          </cell>
          <cell r="AK200">
            <v>3.2285714285715172E-3</v>
          </cell>
          <cell r="AL200">
            <v>15.900499999999999</v>
          </cell>
          <cell r="AM200">
            <v>15.903728571428571</v>
          </cell>
          <cell r="AN200">
            <v>3.142060406111294E-4</v>
          </cell>
          <cell r="AO200">
            <v>2.3999999999999894E-3</v>
          </cell>
          <cell r="AP200">
            <v>7.6383000000000001</v>
          </cell>
          <cell r="AQ200">
            <v>7.6406999999999998</v>
          </cell>
          <cell r="AR200">
            <v>6.2779163083291314E-5</v>
          </cell>
          <cell r="AS200">
            <v>2.6133333333334006E-3</v>
          </cell>
          <cell r="AT200">
            <v>41.627400000000002</v>
          </cell>
          <cell r="AU200">
            <v>41.630013333333338</v>
          </cell>
          <cell r="AV200">
            <v>2.8814373287379798E-4</v>
          </cell>
          <cell r="AW200">
            <v>1.0199999999999574E-2</v>
          </cell>
          <cell r="AX200">
            <v>35.399000000000001</v>
          </cell>
          <cell r="AY200">
            <v>35.409199999999998</v>
          </cell>
          <cell r="AZ200">
            <v>2.0480243081865548E-4</v>
          </cell>
          <cell r="BA200">
            <v>1.5714285714284618E-3</v>
          </cell>
          <cell r="BB200">
            <v>7.6729000000000003</v>
          </cell>
          <cell r="BC200">
            <v>7.6744714285714286</v>
          </cell>
        </row>
        <row r="201">
          <cell r="B201">
            <v>153</v>
          </cell>
          <cell r="C201">
            <v>3</v>
          </cell>
          <cell r="D201">
            <v>3.4657754672608138E-4</v>
          </cell>
          <cell r="E201">
            <v>2.1000000000000085E-2</v>
          </cell>
          <cell r="F201">
            <v>60.592500000000001</v>
          </cell>
          <cell r="G201">
            <v>60.613500000000002</v>
          </cell>
          <cell r="H201">
            <v>5.0522065875665525E-4</v>
          </cell>
          <cell r="I201">
            <v>3.7189999999999654E-2</v>
          </cell>
          <cell r="J201">
            <v>73.611400000000003</v>
          </cell>
          <cell r="K201">
            <v>73.648589999999999</v>
          </cell>
          <cell r="L201">
            <v>6.8296189791517358E-4</v>
          </cell>
          <cell r="M201">
            <v>3.8000000000000257E-4</v>
          </cell>
          <cell r="N201">
            <v>0.55640000000000001</v>
          </cell>
          <cell r="O201">
            <v>0.55678000000000005</v>
          </cell>
          <cell r="P201">
            <v>3.0791327908282704E-4</v>
          </cell>
          <cell r="Q201">
            <v>3.3400000000000318E-2</v>
          </cell>
          <cell r="R201">
            <v>108.4721</v>
          </cell>
          <cell r="S201">
            <v>108.5055</v>
          </cell>
          <cell r="T201">
            <v>6.1669729917563428E-4</v>
          </cell>
          <cell r="U201">
            <v>2.9459999999999553E-2</v>
          </cell>
          <cell r="V201">
            <v>47.770600000000002</v>
          </cell>
          <cell r="W201">
            <v>47.800060000000002</v>
          </cell>
          <cell r="X201">
            <v>2.0521719366033576E-4</v>
          </cell>
          <cell r="Y201">
            <v>9.3899999999997874E-3</v>
          </cell>
          <cell r="Z201">
            <v>45.756399999999999</v>
          </cell>
          <cell r="AA201">
            <v>45.765789999999996</v>
          </cell>
          <cell r="AB201">
            <v>4.4131394600632073E-4</v>
          </cell>
          <cell r="AC201">
            <v>2.1809999999999975E-2</v>
          </cell>
          <cell r="AD201">
            <v>49.4206</v>
          </cell>
          <cell r="AE201">
            <v>49.442410000000002</v>
          </cell>
          <cell r="AF201">
            <v>3.377190323167504E-4</v>
          </cell>
          <cell r="AG201">
            <v>5.5700000000001634E-3</v>
          </cell>
          <cell r="AH201">
            <v>16.492999999999999</v>
          </cell>
          <cell r="AI201">
            <v>16.498569999999997</v>
          </cell>
          <cell r="AJ201">
            <v>3.045726324868574E-4</v>
          </cell>
          <cell r="AK201">
            <v>4.8428571428572754E-3</v>
          </cell>
          <cell r="AL201">
            <v>15.900499999999999</v>
          </cell>
          <cell r="AM201">
            <v>15.905342857142857</v>
          </cell>
          <cell r="AN201">
            <v>4.7130906091669405E-4</v>
          </cell>
          <cell r="AO201">
            <v>3.5999999999999843E-3</v>
          </cell>
          <cell r="AP201">
            <v>7.6383000000000001</v>
          </cell>
          <cell r="AQ201">
            <v>7.6418999999999997</v>
          </cell>
          <cell r="AR201">
            <v>9.416874462493697E-5</v>
          </cell>
          <cell r="AS201">
            <v>3.9200000000001014E-3</v>
          </cell>
          <cell r="AT201">
            <v>41.627400000000002</v>
          </cell>
          <cell r="AU201">
            <v>41.631320000000002</v>
          </cell>
          <cell r="AV201">
            <v>4.32215599310697E-4</v>
          </cell>
          <cell r="AW201">
            <v>1.5299999999999361E-2</v>
          </cell>
          <cell r="AX201">
            <v>35.399000000000001</v>
          </cell>
          <cell r="AY201">
            <v>35.414299999999997</v>
          </cell>
          <cell r="AZ201">
            <v>3.0720364622798321E-4</v>
          </cell>
          <cell r="BA201">
            <v>2.3571428571426928E-3</v>
          </cell>
          <cell r="BB201">
            <v>7.6729000000000003</v>
          </cell>
          <cell r="BC201">
            <v>7.6752571428571432</v>
          </cell>
        </row>
        <row r="202">
          <cell r="B202">
            <v>154</v>
          </cell>
          <cell r="C202">
            <v>4</v>
          </cell>
          <cell r="D202">
            <v>4.6210339563477516E-4</v>
          </cell>
          <cell r="E202">
            <v>2.8000000000000115E-2</v>
          </cell>
          <cell r="F202">
            <v>60.592500000000001</v>
          </cell>
          <cell r="G202">
            <v>60.6205</v>
          </cell>
          <cell r="H202">
            <v>6.7362754500887374E-4</v>
          </cell>
          <cell r="I202">
            <v>4.958666666666621E-2</v>
          </cell>
          <cell r="J202">
            <v>73.611400000000003</v>
          </cell>
          <cell r="K202">
            <v>73.660986666666673</v>
          </cell>
          <cell r="L202">
            <v>9.1061586388689803E-4</v>
          </cell>
          <cell r="M202">
            <v>5.0666666666667013E-4</v>
          </cell>
          <cell r="N202">
            <v>0.55640000000000001</v>
          </cell>
          <cell r="O202">
            <v>0.55690666666666666</v>
          </cell>
          <cell r="P202">
            <v>4.1055103877710267E-4</v>
          </cell>
          <cell r="Q202">
            <v>4.4533333333333758E-2</v>
          </cell>
          <cell r="R202">
            <v>108.4721</v>
          </cell>
          <cell r="S202">
            <v>108.51663333333333</v>
          </cell>
          <cell r="T202">
            <v>8.222630655675123E-4</v>
          </cell>
          <cell r="U202">
            <v>3.9279999999999406E-2</v>
          </cell>
          <cell r="V202">
            <v>47.770600000000002</v>
          </cell>
          <cell r="W202">
            <v>47.80988</v>
          </cell>
          <cell r="X202">
            <v>2.7362292488044768E-4</v>
          </cell>
          <cell r="Y202">
            <v>1.2519999999999717E-2</v>
          </cell>
          <cell r="Z202">
            <v>45.756399999999999</v>
          </cell>
          <cell r="AA202">
            <v>45.768920000000001</v>
          </cell>
          <cell r="AB202">
            <v>5.8841859467509427E-4</v>
          </cell>
          <cell r="AC202">
            <v>2.9079999999999964E-2</v>
          </cell>
          <cell r="AD202">
            <v>49.4206</v>
          </cell>
          <cell r="AE202">
            <v>49.449680000000001</v>
          </cell>
          <cell r="AF202">
            <v>4.5029204308900055E-4</v>
          </cell>
          <cell r="AG202">
            <v>7.4266666666668851E-3</v>
          </cell>
          <cell r="AH202">
            <v>16.492999999999999</v>
          </cell>
          <cell r="AI202">
            <v>16.500426666666666</v>
          </cell>
          <cell r="AJ202">
            <v>4.0609684331580987E-4</v>
          </cell>
          <cell r="AK202">
            <v>6.4571428571430344E-3</v>
          </cell>
          <cell r="AL202">
            <v>15.900499999999999</v>
          </cell>
          <cell r="AM202">
            <v>15.906957142857141</v>
          </cell>
          <cell r="AN202">
            <v>6.284120812222588E-4</v>
          </cell>
          <cell r="AO202">
            <v>4.7999999999999788E-3</v>
          </cell>
          <cell r="AP202">
            <v>7.6383000000000001</v>
          </cell>
          <cell r="AQ202">
            <v>7.6431000000000004</v>
          </cell>
          <cell r="AR202">
            <v>1.2555832616658263E-4</v>
          </cell>
          <cell r="AS202">
            <v>5.2266666666668012E-3</v>
          </cell>
          <cell r="AT202">
            <v>41.627400000000002</v>
          </cell>
          <cell r="AU202">
            <v>41.632626666666667</v>
          </cell>
          <cell r="AV202">
            <v>5.7628746574759596E-4</v>
          </cell>
          <cell r="AW202">
            <v>2.0399999999999148E-2</v>
          </cell>
          <cell r="AX202">
            <v>35.399000000000001</v>
          </cell>
          <cell r="AY202">
            <v>35.419400000000003</v>
          </cell>
          <cell r="AZ202">
            <v>4.0960486163731097E-4</v>
          </cell>
          <cell r="BA202">
            <v>3.1428571428569235E-3</v>
          </cell>
          <cell r="BB202">
            <v>7.6729000000000003</v>
          </cell>
          <cell r="BC202">
            <v>7.6760428571428569</v>
          </cell>
        </row>
        <row r="203">
          <cell r="B203">
            <v>155</v>
          </cell>
          <cell r="C203">
            <v>5</v>
          </cell>
          <cell r="D203">
            <v>5.7762924454346888E-4</v>
          </cell>
          <cell r="E203">
            <v>3.5000000000000142E-2</v>
          </cell>
          <cell r="F203">
            <v>60.592500000000001</v>
          </cell>
          <cell r="G203">
            <v>60.627499999999998</v>
          </cell>
          <cell r="H203">
            <v>8.4203443126109224E-4</v>
          </cell>
          <cell r="I203">
            <v>6.1983333333332759E-2</v>
          </cell>
          <cell r="J203">
            <v>73.611400000000003</v>
          </cell>
          <cell r="K203">
            <v>73.673383333333334</v>
          </cell>
          <cell r="L203">
            <v>1.1382698298586227E-3</v>
          </cell>
          <cell r="M203">
            <v>6.3333333333333763E-4</v>
          </cell>
          <cell r="N203">
            <v>0.55640000000000001</v>
          </cell>
          <cell r="O203">
            <v>0.55703333333333338</v>
          </cell>
          <cell r="P203">
            <v>5.1318879847137835E-4</v>
          </cell>
          <cell r="Q203">
            <v>5.5666666666667197E-2</v>
          </cell>
          <cell r="R203">
            <v>108.4721</v>
          </cell>
          <cell r="S203">
            <v>108.52776666666666</v>
          </cell>
          <cell r="T203">
            <v>1.0278288319593904E-3</v>
          </cell>
          <cell r="U203">
            <v>4.9099999999999255E-2</v>
          </cell>
          <cell r="V203">
            <v>47.770600000000002</v>
          </cell>
          <cell r="W203">
            <v>47.819699999999997</v>
          </cell>
          <cell r="X203">
            <v>3.420286561005596E-4</v>
          </cell>
          <cell r="Y203">
            <v>1.5649999999999647E-2</v>
          </cell>
          <cell r="Z203">
            <v>45.756399999999999</v>
          </cell>
          <cell r="AA203">
            <v>45.77205</v>
          </cell>
          <cell r="AB203">
            <v>7.3552324334386781E-4</v>
          </cell>
          <cell r="AC203">
            <v>3.6349999999999959E-2</v>
          </cell>
          <cell r="AD203">
            <v>49.4206</v>
          </cell>
          <cell r="AE203">
            <v>49.456949999999999</v>
          </cell>
          <cell r="AF203">
            <v>5.628650538612507E-4</v>
          </cell>
          <cell r="AG203">
            <v>9.2833333333336068E-3</v>
          </cell>
          <cell r="AH203">
            <v>16.492999999999999</v>
          </cell>
          <cell r="AI203">
            <v>16.502283333333331</v>
          </cell>
          <cell r="AJ203">
            <v>5.0762105414476233E-4</v>
          </cell>
          <cell r="AK203">
            <v>8.0714285714287935E-3</v>
          </cell>
          <cell r="AL203">
            <v>15.900499999999999</v>
          </cell>
          <cell r="AM203">
            <v>15.908571428571427</v>
          </cell>
          <cell r="AN203">
            <v>7.8551510152782345E-4</v>
          </cell>
          <cell r="AO203">
            <v>5.9999999999999732E-3</v>
          </cell>
          <cell r="AP203">
            <v>7.6383000000000001</v>
          </cell>
          <cell r="AQ203">
            <v>7.6443000000000003</v>
          </cell>
          <cell r="AR203">
            <v>1.5694790770822827E-4</v>
          </cell>
          <cell r="AS203">
            <v>6.533333333333502E-3</v>
          </cell>
          <cell r="AT203">
            <v>41.627400000000002</v>
          </cell>
          <cell r="AU203">
            <v>41.633933333333331</v>
          </cell>
          <cell r="AV203">
            <v>7.2035933218449492E-4</v>
          </cell>
          <cell r="AW203">
            <v>2.5499999999998937E-2</v>
          </cell>
          <cell r="AX203">
            <v>35.399000000000001</v>
          </cell>
          <cell r="AY203">
            <v>35.424500000000002</v>
          </cell>
          <cell r="AZ203">
            <v>5.1200607704663867E-4</v>
          </cell>
          <cell r="BA203">
            <v>3.9285714285711548E-3</v>
          </cell>
          <cell r="BB203">
            <v>7.6729000000000003</v>
          </cell>
          <cell r="BC203">
            <v>7.6768285714285716</v>
          </cell>
        </row>
        <row r="204">
          <cell r="B204">
            <v>156</v>
          </cell>
          <cell r="C204">
            <v>6</v>
          </cell>
          <cell r="D204">
            <v>6.9315509345216277E-4</v>
          </cell>
          <cell r="E204">
            <v>4.2000000000000169E-2</v>
          </cell>
          <cell r="F204">
            <v>60.592500000000001</v>
          </cell>
          <cell r="G204">
            <v>60.634500000000003</v>
          </cell>
          <cell r="H204">
            <v>1.0104413175133105E-3</v>
          </cell>
          <cell r="I204">
            <v>7.4379999999999308E-2</v>
          </cell>
          <cell r="J204">
            <v>73.611400000000003</v>
          </cell>
          <cell r="K204">
            <v>73.685780000000008</v>
          </cell>
          <cell r="L204">
            <v>1.3659237958303472E-3</v>
          </cell>
          <cell r="M204">
            <v>7.6000000000000514E-4</v>
          </cell>
          <cell r="N204">
            <v>0.55640000000000001</v>
          </cell>
          <cell r="O204">
            <v>0.55715999999999999</v>
          </cell>
          <cell r="P204">
            <v>6.1582655816565409E-4</v>
          </cell>
          <cell r="Q204">
            <v>6.6800000000000637E-2</v>
          </cell>
          <cell r="R204">
            <v>108.4721</v>
          </cell>
          <cell r="S204">
            <v>108.5389</v>
          </cell>
          <cell r="T204">
            <v>1.2333945983512686E-3</v>
          </cell>
          <cell r="U204">
            <v>5.8919999999999105E-2</v>
          </cell>
          <cell r="V204">
            <v>47.770600000000002</v>
          </cell>
          <cell r="W204">
            <v>47.829520000000002</v>
          </cell>
          <cell r="X204">
            <v>4.1043438732067151E-4</v>
          </cell>
          <cell r="Y204">
            <v>1.8779999999999575E-2</v>
          </cell>
          <cell r="Z204">
            <v>45.756399999999999</v>
          </cell>
          <cell r="AA204">
            <v>45.775179999999999</v>
          </cell>
          <cell r="AB204">
            <v>8.8262789201264146E-4</v>
          </cell>
          <cell r="AC204">
            <v>4.361999999999995E-2</v>
          </cell>
          <cell r="AD204">
            <v>49.4206</v>
          </cell>
          <cell r="AE204">
            <v>49.464219999999997</v>
          </cell>
          <cell r="AF204">
            <v>6.754380646335008E-4</v>
          </cell>
          <cell r="AG204">
            <v>1.1140000000000327E-2</v>
          </cell>
          <cell r="AH204">
            <v>16.492999999999999</v>
          </cell>
          <cell r="AI204">
            <v>16.50414</v>
          </cell>
          <cell r="AJ204">
            <v>6.091452649737148E-4</v>
          </cell>
          <cell r="AK204">
            <v>9.6857142857145508E-3</v>
          </cell>
          <cell r="AL204">
            <v>15.900499999999999</v>
          </cell>
          <cell r="AM204">
            <v>15.910185714285713</v>
          </cell>
          <cell r="AN204">
            <v>9.426181218333881E-4</v>
          </cell>
          <cell r="AO204">
            <v>7.1999999999999686E-3</v>
          </cell>
          <cell r="AP204">
            <v>7.6383000000000001</v>
          </cell>
          <cell r="AQ204">
            <v>7.6455000000000002</v>
          </cell>
          <cell r="AR204">
            <v>1.8833748924987394E-4</v>
          </cell>
          <cell r="AS204">
            <v>7.8400000000002027E-3</v>
          </cell>
          <cell r="AT204">
            <v>41.627400000000002</v>
          </cell>
          <cell r="AU204">
            <v>41.635240000000003</v>
          </cell>
          <cell r="AV204">
            <v>8.6443119862139399E-4</v>
          </cell>
          <cell r="AW204">
            <v>3.0599999999998722E-2</v>
          </cell>
          <cell r="AX204">
            <v>35.399000000000001</v>
          </cell>
          <cell r="AY204">
            <v>35.429600000000001</v>
          </cell>
          <cell r="AZ204">
            <v>6.1440729245596643E-4</v>
          </cell>
          <cell r="BA204">
            <v>4.7142857142853855E-3</v>
          </cell>
          <cell r="BB204">
            <v>7.6729000000000003</v>
          </cell>
          <cell r="BC204">
            <v>7.6776142857142853</v>
          </cell>
        </row>
        <row r="205">
          <cell r="B205">
            <v>157</v>
          </cell>
          <cell r="C205">
            <v>7</v>
          </cell>
          <cell r="D205">
            <v>8.0868094236085655E-4</v>
          </cell>
          <cell r="E205">
            <v>4.9000000000000196E-2</v>
          </cell>
          <cell r="F205">
            <v>60.592500000000001</v>
          </cell>
          <cell r="G205">
            <v>60.641500000000001</v>
          </cell>
          <cell r="H205">
            <v>1.1788482037655289E-3</v>
          </cell>
          <cell r="I205">
            <v>8.6776666666665864E-2</v>
          </cell>
          <cell r="J205">
            <v>73.611400000000003</v>
          </cell>
          <cell r="K205">
            <v>73.698176666666669</v>
          </cell>
          <cell r="L205">
            <v>1.5935777618020716E-3</v>
          </cell>
          <cell r="M205">
            <v>8.8666666666667264E-4</v>
          </cell>
          <cell r="N205">
            <v>0.55640000000000001</v>
          </cell>
          <cell r="O205">
            <v>0.55728666666666671</v>
          </cell>
          <cell r="P205">
            <v>7.1846431785992971E-4</v>
          </cell>
          <cell r="Q205">
            <v>7.7933333333334076E-2</v>
          </cell>
          <cell r="R205">
            <v>108.4721</v>
          </cell>
          <cell r="S205">
            <v>108.55003333333333</v>
          </cell>
          <cell r="T205">
            <v>1.4389603647431465E-3</v>
          </cell>
          <cell r="U205">
            <v>6.8739999999998955E-2</v>
          </cell>
          <cell r="V205">
            <v>47.770600000000002</v>
          </cell>
          <cell r="W205">
            <v>47.83934</v>
          </cell>
          <cell r="X205">
            <v>4.7884011854078343E-4</v>
          </cell>
          <cell r="Y205">
            <v>2.1909999999999503E-2</v>
          </cell>
          <cell r="Z205">
            <v>45.756399999999999</v>
          </cell>
          <cell r="AA205">
            <v>45.778309999999998</v>
          </cell>
          <cell r="AB205">
            <v>1.029732540681415E-3</v>
          </cell>
          <cell r="AC205">
            <v>5.0889999999999942E-2</v>
          </cell>
          <cell r="AD205">
            <v>49.4206</v>
          </cell>
          <cell r="AE205">
            <v>49.471490000000003</v>
          </cell>
          <cell r="AF205">
            <v>7.880110754057509E-4</v>
          </cell>
          <cell r="AG205">
            <v>1.2996666666667048E-2</v>
          </cell>
          <cell r="AH205">
            <v>16.492999999999999</v>
          </cell>
          <cell r="AI205">
            <v>16.505996666666665</v>
          </cell>
          <cell r="AJ205">
            <v>7.1066947580266727E-4</v>
          </cell>
          <cell r="AK205">
            <v>1.130000000000031E-2</v>
          </cell>
          <cell r="AL205">
            <v>15.900499999999999</v>
          </cell>
          <cell r="AM205">
            <v>15.911799999999999</v>
          </cell>
          <cell r="AN205">
            <v>1.0997211421389529E-3</v>
          </cell>
          <cell r="AO205">
            <v>8.3999999999999631E-3</v>
          </cell>
          <cell r="AP205">
            <v>7.6383000000000001</v>
          </cell>
          <cell r="AQ205">
            <v>7.6467000000000001</v>
          </cell>
          <cell r="AR205">
            <v>2.1972707079151958E-4</v>
          </cell>
          <cell r="AS205">
            <v>9.1466666666669035E-3</v>
          </cell>
          <cell r="AT205">
            <v>41.627400000000002</v>
          </cell>
          <cell r="AU205">
            <v>41.636546666666668</v>
          </cell>
          <cell r="AV205">
            <v>1.008503065058293E-3</v>
          </cell>
          <cell r="AW205">
            <v>3.5699999999998511E-2</v>
          </cell>
          <cell r="AX205">
            <v>35.399000000000001</v>
          </cell>
          <cell r="AY205">
            <v>35.434699999999999</v>
          </cell>
          <cell r="AZ205">
            <v>7.1680850786529418E-4</v>
          </cell>
          <cell r="BA205">
            <v>5.4999999999996163E-3</v>
          </cell>
          <cell r="BB205">
            <v>7.6729000000000003</v>
          </cell>
          <cell r="BC205">
            <v>7.6783999999999999</v>
          </cell>
        </row>
        <row r="206">
          <cell r="B206">
            <v>158</v>
          </cell>
          <cell r="C206">
            <v>8</v>
          </cell>
          <cell r="D206">
            <v>9.2420679126955032E-4</v>
          </cell>
          <cell r="E206">
            <v>5.600000000000023E-2</v>
          </cell>
          <cell r="F206">
            <v>60.592500000000001</v>
          </cell>
          <cell r="G206">
            <v>60.648499999999999</v>
          </cell>
          <cell r="H206">
            <v>1.3472550900177475E-3</v>
          </cell>
          <cell r="I206">
            <v>9.917333333333242E-2</v>
          </cell>
          <cell r="J206">
            <v>73.611400000000003</v>
          </cell>
          <cell r="K206">
            <v>73.710573333333329</v>
          </cell>
          <cell r="L206">
            <v>1.8212317277737961E-3</v>
          </cell>
          <cell r="M206">
            <v>1.0133333333333403E-3</v>
          </cell>
          <cell r="N206">
            <v>0.55640000000000001</v>
          </cell>
          <cell r="O206">
            <v>0.55741333333333332</v>
          </cell>
          <cell r="P206">
            <v>8.2110207755420534E-4</v>
          </cell>
          <cell r="Q206">
            <v>8.9066666666667516E-2</v>
          </cell>
          <cell r="R206">
            <v>108.4721</v>
          </cell>
          <cell r="S206">
            <v>108.56116666666667</v>
          </cell>
          <cell r="T206">
            <v>1.6445261311350246E-3</v>
          </cell>
          <cell r="U206">
            <v>7.8559999999998811E-2</v>
          </cell>
          <cell r="V206">
            <v>47.770600000000002</v>
          </cell>
          <cell r="W206">
            <v>47.849159999999998</v>
          </cell>
          <cell r="X206">
            <v>5.4724584976089535E-4</v>
          </cell>
          <cell r="Y206">
            <v>2.5039999999999434E-2</v>
          </cell>
          <cell r="Z206">
            <v>45.756399999999999</v>
          </cell>
          <cell r="AA206">
            <v>45.781439999999996</v>
          </cell>
          <cell r="AB206">
            <v>1.1768371893501885E-3</v>
          </cell>
          <cell r="AC206">
            <v>5.8159999999999927E-2</v>
          </cell>
          <cell r="AD206">
            <v>49.4206</v>
          </cell>
          <cell r="AE206">
            <v>49.478760000000001</v>
          </cell>
          <cell r="AF206">
            <v>9.005840861780011E-4</v>
          </cell>
          <cell r="AG206">
            <v>1.485333333333377E-2</v>
          </cell>
          <cell r="AH206">
            <v>16.492999999999999</v>
          </cell>
          <cell r="AI206">
            <v>16.507853333333333</v>
          </cell>
          <cell r="AJ206">
            <v>8.1219368663161973E-4</v>
          </cell>
          <cell r="AK206">
            <v>1.2914285714286069E-2</v>
          </cell>
          <cell r="AL206">
            <v>15.900499999999999</v>
          </cell>
          <cell r="AM206">
            <v>15.913414285714286</v>
          </cell>
          <cell r="AN206">
            <v>1.2568241624445176E-3</v>
          </cell>
          <cell r="AO206">
            <v>9.5999999999999575E-3</v>
          </cell>
          <cell r="AP206">
            <v>7.6383000000000001</v>
          </cell>
          <cell r="AQ206">
            <v>7.6478999999999999</v>
          </cell>
          <cell r="AR206">
            <v>2.5111665233316525E-4</v>
          </cell>
          <cell r="AS206">
            <v>1.0453333333333602E-2</v>
          </cell>
          <cell r="AT206">
            <v>41.627400000000002</v>
          </cell>
          <cell r="AU206">
            <v>41.637853333333332</v>
          </cell>
          <cell r="AV206">
            <v>1.1525749314951919E-3</v>
          </cell>
          <cell r="AW206">
            <v>4.0799999999998296E-2</v>
          </cell>
          <cell r="AX206">
            <v>35.399000000000001</v>
          </cell>
          <cell r="AY206">
            <v>35.439799999999998</v>
          </cell>
          <cell r="AZ206">
            <v>8.1920972327462194E-4</v>
          </cell>
          <cell r="BA206">
            <v>6.2857142857138471E-3</v>
          </cell>
          <cell r="BB206">
            <v>7.6729000000000003</v>
          </cell>
          <cell r="BC206">
            <v>7.6791857142857145</v>
          </cell>
        </row>
        <row r="207">
          <cell r="B207">
            <v>159</v>
          </cell>
          <cell r="C207">
            <v>9</v>
          </cell>
          <cell r="D207">
            <v>1.0397326401782442E-3</v>
          </cell>
          <cell r="E207">
            <v>6.300000000000025E-2</v>
          </cell>
          <cell r="F207">
            <v>60.592500000000001</v>
          </cell>
          <cell r="G207">
            <v>60.655500000000004</v>
          </cell>
          <cell r="H207">
            <v>1.5156619762699659E-3</v>
          </cell>
          <cell r="I207">
            <v>0.11156999999999898</v>
          </cell>
          <cell r="J207">
            <v>73.611400000000003</v>
          </cell>
          <cell r="K207">
            <v>73.722970000000004</v>
          </cell>
          <cell r="L207">
            <v>2.0488856937455205E-3</v>
          </cell>
          <cell r="M207">
            <v>1.1400000000000078E-3</v>
          </cell>
          <cell r="N207">
            <v>0.55640000000000001</v>
          </cell>
          <cell r="O207">
            <v>0.55754000000000004</v>
          </cell>
          <cell r="P207">
            <v>9.2373983724848097E-4</v>
          </cell>
          <cell r="Q207">
            <v>0.10020000000000095</v>
          </cell>
          <cell r="R207">
            <v>108.4721</v>
          </cell>
          <cell r="S207">
            <v>108.5723</v>
          </cell>
          <cell r="T207">
            <v>1.8500918975269027E-3</v>
          </cell>
          <cell r="U207">
            <v>8.8379999999998654E-2</v>
          </cell>
          <cell r="V207">
            <v>47.770600000000002</v>
          </cell>
          <cell r="W207">
            <v>47.858980000000003</v>
          </cell>
          <cell r="X207">
            <v>6.1565158098100716E-4</v>
          </cell>
          <cell r="Y207">
            <v>2.8169999999999362E-2</v>
          </cell>
          <cell r="Z207">
            <v>45.756399999999999</v>
          </cell>
          <cell r="AA207">
            <v>45.784570000000002</v>
          </cell>
          <cell r="AB207">
            <v>1.3239418380189621E-3</v>
          </cell>
          <cell r="AC207">
            <v>6.5429999999999919E-2</v>
          </cell>
          <cell r="AD207">
            <v>49.4206</v>
          </cell>
          <cell r="AE207">
            <v>49.48603</v>
          </cell>
          <cell r="AF207">
            <v>1.0131570969502512E-3</v>
          </cell>
          <cell r="AG207">
            <v>1.6710000000000492E-2</v>
          </cell>
          <cell r="AH207">
            <v>16.492999999999999</v>
          </cell>
          <cell r="AI207">
            <v>16.509709999999998</v>
          </cell>
          <cell r="AJ207">
            <v>9.137178974605722E-4</v>
          </cell>
          <cell r="AK207">
            <v>1.4528571428571826E-2</v>
          </cell>
          <cell r="AL207">
            <v>15.900499999999999</v>
          </cell>
          <cell r="AM207">
            <v>15.915028571428572</v>
          </cell>
          <cell r="AN207">
            <v>1.4139271827500824E-3</v>
          </cell>
          <cell r="AO207">
            <v>1.0799999999999952E-2</v>
          </cell>
          <cell r="AP207">
            <v>7.6383000000000001</v>
          </cell>
          <cell r="AQ207">
            <v>7.6490999999999998</v>
          </cell>
          <cell r="AR207">
            <v>2.8250623387481092E-4</v>
          </cell>
          <cell r="AS207">
            <v>1.1760000000000303E-2</v>
          </cell>
          <cell r="AT207">
            <v>41.627400000000002</v>
          </cell>
          <cell r="AU207">
            <v>41.639160000000004</v>
          </cell>
          <cell r="AV207">
            <v>1.2966467979320909E-3</v>
          </cell>
          <cell r="AW207">
            <v>4.5899999999998088E-2</v>
          </cell>
          <cell r="AX207">
            <v>35.399000000000001</v>
          </cell>
          <cell r="AY207">
            <v>35.444899999999997</v>
          </cell>
          <cell r="AZ207">
            <v>9.216109386839497E-4</v>
          </cell>
          <cell r="BA207">
            <v>7.0714285714280779E-3</v>
          </cell>
          <cell r="BB207">
            <v>7.6729000000000003</v>
          </cell>
          <cell r="BC207">
            <v>7.6799714285714282</v>
          </cell>
        </row>
        <row r="208">
          <cell r="B208">
            <v>160</v>
          </cell>
          <cell r="C208">
            <v>10</v>
          </cell>
          <cell r="D208">
            <v>1.1552584890869378E-3</v>
          </cell>
          <cell r="E208">
            <v>7.0000000000000284E-2</v>
          </cell>
          <cell r="F208">
            <v>60.592500000000001</v>
          </cell>
          <cell r="G208">
            <v>60.662500000000001</v>
          </cell>
          <cell r="H208">
            <v>1.6840688625221845E-3</v>
          </cell>
          <cell r="I208">
            <v>0.12396666666666552</v>
          </cell>
          <cell r="J208">
            <v>73.611400000000003</v>
          </cell>
          <cell r="K208">
            <v>73.735366666666664</v>
          </cell>
          <cell r="L208">
            <v>2.2765396597172454E-3</v>
          </cell>
          <cell r="M208">
            <v>1.2666666666666753E-3</v>
          </cell>
          <cell r="N208">
            <v>0.55640000000000001</v>
          </cell>
          <cell r="O208">
            <v>0.55766666666666664</v>
          </cell>
          <cell r="P208">
            <v>1.0263775969427567E-3</v>
          </cell>
          <cell r="Q208">
            <v>0.11133333333333439</v>
          </cell>
          <cell r="R208">
            <v>108.4721</v>
          </cell>
          <cell r="S208">
            <v>108.58343333333333</v>
          </cell>
          <cell r="T208">
            <v>2.0556576639187809E-3</v>
          </cell>
          <cell r="U208">
            <v>9.8199999999998511E-2</v>
          </cell>
          <cell r="V208">
            <v>47.770600000000002</v>
          </cell>
          <cell r="W208">
            <v>47.8688</v>
          </cell>
          <cell r="X208">
            <v>6.8405731220111919E-4</v>
          </cell>
          <cell r="Y208">
            <v>3.1299999999999294E-2</v>
          </cell>
          <cell r="Z208">
            <v>45.756399999999999</v>
          </cell>
          <cell r="AA208">
            <v>45.787700000000001</v>
          </cell>
          <cell r="AB208">
            <v>1.4710464866877356E-3</v>
          </cell>
          <cell r="AC208">
            <v>7.2699999999999917E-2</v>
          </cell>
          <cell r="AD208">
            <v>49.4206</v>
          </cell>
          <cell r="AE208">
            <v>49.493299999999998</v>
          </cell>
          <cell r="AF208">
            <v>1.1257301077225014E-3</v>
          </cell>
          <cell r="AG208">
            <v>1.8566666666667214E-2</v>
          </cell>
          <cell r="AH208">
            <v>16.492999999999999</v>
          </cell>
          <cell r="AI208">
            <v>16.511566666666667</v>
          </cell>
          <cell r="AJ208">
            <v>1.0152421082895247E-3</v>
          </cell>
          <cell r="AK208">
            <v>1.6142857142857587E-2</v>
          </cell>
          <cell r="AL208">
            <v>15.900499999999999</v>
          </cell>
          <cell r="AM208">
            <v>15.916642857142858</v>
          </cell>
          <cell r="AN208">
            <v>1.5710302030556469E-3</v>
          </cell>
          <cell r="AO208">
            <v>1.1999999999999946E-2</v>
          </cell>
          <cell r="AP208">
            <v>7.6383000000000001</v>
          </cell>
          <cell r="AQ208">
            <v>7.6502999999999997</v>
          </cell>
          <cell r="AR208">
            <v>3.1389581541645654E-4</v>
          </cell>
          <cell r="AS208">
            <v>1.3066666666667004E-2</v>
          </cell>
          <cell r="AT208">
            <v>41.627400000000002</v>
          </cell>
          <cell r="AU208">
            <v>41.640466666666669</v>
          </cell>
          <cell r="AV208">
            <v>1.4407186643689898E-3</v>
          </cell>
          <cell r="AW208">
            <v>5.0999999999997873E-2</v>
          </cell>
          <cell r="AX208">
            <v>35.399000000000001</v>
          </cell>
          <cell r="AY208">
            <v>35.449999999999996</v>
          </cell>
          <cell r="AZ208">
            <v>1.0240121540932773E-3</v>
          </cell>
          <cell r="BA208">
            <v>7.8571428571423095E-3</v>
          </cell>
          <cell r="BB208">
            <v>7.6729000000000003</v>
          </cell>
          <cell r="BC208">
            <v>7.6807571428571428</v>
          </cell>
        </row>
        <row r="209">
          <cell r="B209">
            <v>161</v>
          </cell>
          <cell r="C209">
            <v>11</v>
          </cell>
          <cell r="D209">
            <v>1.2707843379956318E-3</v>
          </cell>
          <cell r="E209">
            <v>7.7000000000000318E-2</v>
          </cell>
          <cell r="F209">
            <v>60.592500000000001</v>
          </cell>
          <cell r="G209">
            <v>60.669499999999999</v>
          </cell>
          <cell r="H209">
            <v>1.8524757487744026E-3</v>
          </cell>
          <cell r="I209">
            <v>0.13636333333333209</v>
          </cell>
          <cell r="J209">
            <v>73.611400000000003</v>
          </cell>
          <cell r="K209">
            <v>73.747763333333339</v>
          </cell>
          <cell r="L209">
            <v>2.5041936256889694E-3</v>
          </cell>
          <cell r="M209">
            <v>1.3933333333333428E-3</v>
          </cell>
          <cell r="N209">
            <v>0.55640000000000001</v>
          </cell>
          <cell r="O209">
            <v>0.55779333333333336</v>
          </cell>
          <cell r="P209">
            <v>1.1290153566370323E-3</v>
          </cell>
          <cell r="Q209">
            <v>0.12246666666666783</v>
          </cell>
          <cell r="R209">
            <v>108.4721</v>
          </cell>
          <cell r="S209">
            <v>108.59456666666667</v>
          </cell>
          <cell r="T209">
            <v>2.2612234303106592E-3</v>
          </cell>
          <cell r="U209">
            <v>0.10801999999999837</v>
          </cell>
          <cell r="V209">
            <v>47.770600000000002</v>
          </cell>
          <cell r="W209">
            <v>47.878619999999998</v>
          </cell>
          <cell r="X209">
            <v>7.5246304342123122E-4</v>
          </cell>
          <cell r="Y209">
            <v>3.4429999999999218E-2</v>
          </cell>
          <cell r="Z209">
            <v>45.756399999999999</v>
          </cell>
          <cell r="AA209">
            <v>45.79083</v>
          </cell>
          <cell r="AB209">
            <v>1.6181511353565092E-3</v>
          </cell>
          <cell r="AC209">
            <v>7.9969999999999902E-2</v>
          </cell>
          <cell r="AD209">
            <v>49.4206</v>
          </cell>
          <cell r="AE209">
            <v>49.500570000000003</v>
          </cell>
          <cell r="AF209">
            <v>1.2383031184947514E-3</v>
          </cell>
          <cell r="AG209">
            <v>2.0423333333333935E-2</v>
          </cell>
          <cell r="AH209">
            <v>16.492999999999999</v>
          </cell>
          <cell r="AI209">
            <v>16.513423333333332</v>
          </cell>
          <cell r="AJ209">
            <v>1.116766319118477E-3</v>
          </cell>
          <cell r="AK209">
            <v>1.7757142857143342E-2</v>
          </cell>
          <cell r="AL209">
            <v>15.900499999999999</v>
          </cell>
          <cell r="AM209">
            <v>15.918257142857142</v>
          </cell>
          <cell r="AN209">
            <v>1.7281332233612117E-3</v>
          </cell>
          <cell r="AO209">
            <v>1.3199999999999943E-2</v>
          </cell>
          <cell r="AP209">
            <v>7.6383000000000001</v>
          </cell>
          <cell r="AQ209">
            <v>7.6515000000000004</v>
          </cell>
          <cell r="AR209">
            <v>3.4528539695810221E-4</v>
          </cell>
          <cell r="AS209">
            <v>1.4373333333333705E-2</v>
          </cell>
          <cell r="AT209">
            <v>41.627400000000002</v>
          </cell>
          <cell r="AU209">
            <v>41.641773333333333</v>
          </cell>
          <cell r="AV209">
            <v>1.584790530805889E-3</v>
          </cell>
          <cell r="AW209">
            <v>5.6099999999997659E-2</v>
          </cell>
          <cell r="AX209">
            <v>35.399000000000001</v>
          </cell>
          <cell r="AY209">
            <v>35.455100000000002</v>
          </cell>
          <cell r="AZ209">
            <v>1.1264133695026051E-3</v>
          </cell>
          <cell r="BA209">
            <v>8.6428571428565394E-3</v>
          </cell>
          <cell r="BB209">
            <v>7.6729000000000003</v>
          </cell>
          <cell r="BC209">
            <v>7.6815428571428566</v>
          </cell>
        </row>
        <row r="210">
          <cell r="B210">
            <v>162</v>
          </cell>
          <cell r="C210">
            <v>12</v>
          </cell>
          <cell r="D210">
            <v>1.3863101869043255E-3</v>
          </cell>
          <cell r="E210">
            <v>8.4000000000000338E-2</v>
          </cell>
          <cell r="F210">
            <v>60.592500000000001</v>
          </cell>
          <cell r="G210">
            <v>60.676500000000004</v>
          </cell>
          <cell r="H210">
            <v>2.020882635026621E-3</v>
          </cell>
          <cell r="I210">
            <v>0.14875999999999862</v>
          </cell>
          <cell r="J210">
            <v>73.611400000000003</v>
          </cell>
          <cell r="K210">
            <v>73.760159999999999</v>
          </cell>
          <cell r="L210">
            <v>2.7318475916606943E-3</v>
          </cell>
          <cell r="M210">
            <v>1.5200000000000103E-3</v>
          </cell>
          <cell r="N210">
            <v>0.55640000000000001</v>
          </cell>
          <cell r="O210">
            <v>0.55791999999999997</v>
          </cell>
          <cell r="P210">
            <v>1.2316531163313082E-3</v>
          </cell>
          <cell r="Q210">
            <v>0.13360000000000127</v>
          </cell>
          <cell r="R210">
            <v>108.4721</v>
          </cell>
          <cell r="S210">
            <v>108.6057</v>
          </cell>
          <cell r="T210">
            <v>2.4667891967025371E-3</v>
          </cell>
          <cell r="U210">
            <v>0.11783999999999821</v>
          </cell>
          <cell r="V210">
            <v>47.770600000000002</v>
          </cell>
          <cell r="W210">
            <v>47.888440000000003</v>
          </cell>
          <cell r="X210">
            <v>8.2086877464134303E-4</v>
          </cell>
          <cell r="Y210">
            <v>3.755999999999915E-2</v>
          </cell>
          <cell r="Z210">
            <v>45.756399999999999</v>
          </cell>
          <cell r="AA210">
            <v>45.793959999999998</v>
          </cell>
          <cell r="AB210">
            <v>1.7652557840252829E-3</v>
          </cell>
          <cell r="AC210">
            <v>8.7239999999999901E-2</v>
          </cell>
          <cell r="AD210">
            <v>49.4206</v>
          </cell>
          <cell r="AE210">
            <v>49.507840000000002</v>
          </cell>
          <cell r="AF210">
            <v>1.3508761292670016E-3</v>
          </cell>
          <cell r="AG210">
            <v>2.2280000000000653E-2</v>
          </cell>
          <cell r="AH210">
            <v>16.492999999999999</v>
          </cell>
          <cell r="AI210">
            <v>16.515280000000001</v>
          </cell>
          <cell r="AJ210">
            <v>1.2182905299474296E-3</v>
          </cell>
          <cell r="AK210">
            <v>1.9371428571429102E-2</v>
          </cell>
          <cell r="AL210">
            <v>15.900499999999999</v>
          </cell>
          <cell r="AM210">
            <v>15.919871428571428</v>
          </cell>
          <cell r="AN210">
            <v>1.8852362436667762E-3</v>
          </cell>
          <cell r="AO210">
            <v>1.4399999999999937E-2</v>
          </cell>
          <cell r="AP210">
            <v>7.6383000000000001</v>
          </cell>
          <cell r="AQ210">
            <v>7.6527000000000003</v>
          </cell>
          <cell r="AR210">
            <v>3.7667497849974788E-4</v>
          </cell>
          <cell r="AS210">
            <v>1.5680000000000405E-2</v>
          </cell>
          <cell r="AT210">
            <v>41.627400000000002</v>
          </cell>
          <cell r="AU210">
            <v>41.643080000000005</v>
          </cell>
          <cell r="AV210">
            <v>1.728862397242788E-3</v>
          </cell>
          <cell r="AW210">
            <v>6.1199999999997444E-2</v>
          </cell>
          <cell r="AX210">
            <v>35.399000000000001</v>
          </cell>
          <cell r="AY210">
            <v>35.4602</v>
          </cell>
          <cell r="AZ210">
            <v>1.2288145849119329E-3</v>
          </cell>
          <cell r="BA210">
            <v>9.4285714285707711E-3</v>
          </cell>
          <cell r="BB210">
            <v>7.6729000000000003</v>
          </cell>
          <cell r="BC210">
            <v>7.6823285714285712</v>
          </cell>
        </row>
        <row r="211">
          <cell r="B211">
            <v>163</v>
          </cell>
          <cell r="C211">
            <v>13</v>
          </cell>
          <cell r="D211">
            <v>1.5018360358130193E-3</v>
          </cell>
          <cell r="E211">
            <v>9.1000000000000372E-2</v>
          </cell>
          <cell r="F211">
            <v>60.592500000000001</v>
          </cell>
          <cell r="G211">
            <v>60.683500000000002</v>
          </cell>
          <cell r="H211">
            <v>2.1892895212788392E-3</v>
          </cell>
          <cell r="I211">
            <v>0.16115666666666517</v>
          </cell>
          <cell r="J211">
            <v>73.611400000000003</v>
          </cell>
          <cell r="K211">
            <v>73.772556666666674</v>
          </cell>
          <cell r="L211">
            <v>2.9595015576324183E-3</v>
          </cell>
          <cell r="M211">
            <v>1.6466666666666778E-3</v>
          </cell>
          <cell r="N211">
            <v>0.55640000000000001</v>
          </cell>
          <cell r="O211">
            <v>0.55804666666666669</v>
          </cell>
          <cell r="P211">
            <v>1.3342908760255838E-3</v>
          </cell>
          <cell r="Q211">
            <v>0.14473333333333471</v>
          </cell>
          <cell r="R211">
            <v>108.4721</v>
          </cell>
          <cell r="S211">
            <v>108.61683333333333</v>
          </cell>
          <cell r="T211">
            <v>2.6723549630944155E-3</v>
          </cell>
          <cell r="U211">
            <v>0.12765999999999805</v>
          </cell>
          <cell r="V211">
            <v>47.770600000000002</v>
          </cell>
          <cell r="W211">
            <v>47.898260000000001</v>
          </cell>
          <cell r="X211">
            <v>8.8927450586145484E-4</v>
          </cell>
          <cell r="Y211">
            <v>4.0689999999999081E-2</v>
          </cell>
          <cell r="Z211">
            <v>45.756399999999999</v>
          </cell>
          <cell r="AA211">
            <v>45.797089999999997</v>
          </cell>
          <cell r="AB211">
            <v>1.9123604326940565E-3</v>
          </cell>
          <cell r="AC211">
            <v>9.4509999999999886E-2</v>
          </cell>
          <cell r="AD211">
            <v>49.4206</v>
          </cell>
          <cell r="AE211">
            <v>49.51511</v>
          </cell>
          <cell r="AF211">
            <v>1.4634491400392518E-3</v>
          </cell>
          <cell r="AG211">
            <v>2.4136666666667375E-2</v>
          </cell>
          <cell r="AH211">
            <v>16.492999999999999</v>
          </cell>
          <cell r="AI211">
            <v>16.517136666666666</v>
          </cell>
          <cell r="AJ211">
            <v>1.319814740776382E-3</v>
          </cell>
          <cell r="AK211">
            <v>2.0985714285714861E-2</v>
          </cell>
          <cell r="AL211">
            <v>15.900499999999999</v>
          </cell>
          <cell r="AM211">
            <v>15.921485714285714</v>
          </cell>
          <cell r="AN211">
            <v>2.0423392639723407E-3</v>
          </cell>
          <cell r="AO211">
            <v>1.5599999999999932E-2</v>
          </cell>
          <cell r="AP211">
            <v>7.6383000000000001</v>
          </cell>
          <cell r="AQ211">
            <v>7.6539000000000001</v>
          </cell>
          <cell r="AR211">
            <v>4.080645600413935E-4</v>
          </cell>
          <cell r="AS211">
            <v>1.6986666666667104E-2</v>
          </cell>
          <cell r="AT211">
            <v>41.627400000000002</v>
          </cell>
          <cell r="AU211">
            <v>41.644386666666669</v>
          </cell>
          <cell r="AV211">
            <v>1.872934263679687E-3</v>
          </cell>
          <cell r="AW211">
            <v>6.6299999999997236E-2</v>
          </cell>
          <cell r="AX211">
            <v>35.399000000000001</v>
          </cell>
          <cell r="AY211">
            <v>35.465299999999999</v>
          </cell>
          <cell r="AZ211">
            <v>1.3312158003212606E-3</v>
          </cell>
          <cell r="BA211">
            <v>1.0214285714285001E-2</v>
          </cell>
          <cell r="BB211">
            <v>7.6729000000000003</v>
          </cell>
          <cell r="BC211">
            <v>7.6831142857142849</v>
          </cell>
        </row>
        <row r="212">
          <cell r="B212">
            <v>164</v>
          </cell>
          <cell r="C212">
            <v>14</v>
          </cell>
          <cell r="D212">
            <v>1.6173618847217131E-3</v>
          </cell>
          <cell r="E212">
            <v>9.8000000000000392E-2</v>
          </cell>
          <cell r="F212">
            <v>60.592500000000001</v>
          </cell>
          <cell r="G212">
            <v>60.6905</v>
          </cell>
          <cell r="H212">
            <v>2.3576964075310578E-3</v>
          </cell>
          <cell r="I212">
            <v>0.17355333333333173</v>
          </cell>
          <cell r="J212">
            <v>73.611400000000003</v>
          </cell>
          <cell r="K212">
            <v>73.784953333333334</v>
          </cell>
          <cell r="L212">
            <v>3.1871555236041432E-3</v>
          </cell>
          <cell r="M212">
            <v>1.7733333333333453E-3</v>
          </cell>
          <cell r="N212">
            <v>0.55640000000000001</v>
          </cell>
          <cell r="O212">
            <v>0.5581733333333333</v>
          </cell>
          <cell r="P212">
            <v>1.4369286357198594E-3</v>
          </cell>
          <cell r="Q212">
            <v>0.15586666666666815</v>
          </cell>
          <cell r="R212">
            <v>108.4721</v>
          </cell>
          <cell r="S212">
            <v>108.62796666666667</v>
          </cell>
          <cell r="T212">
            <v>2.8779207294862929E-3</v>
          </cell>
          <cell r="U212">
            <v>0.13747999999999791</v>
          </cell>
          <cell r="V212">
            <v>47.770600000000002</v>
          </cell>
          <cell r="W212">
            <v>47.908079999999998</v>
          </cell>
          <cell r="X212">
            <v>9.5768023708156687E-4</v>
          </cell>
          <cell r="Y212">
            <v>4.3819999999999006E-2</v>
          </cell>
          <cell r="Z212">
            <v>45.756399999999999</v>
          </cell>
          <cell r="AA212">
            <v>45.800219999999996</v>
          </cell>
          <cell r="AB212">
            <v>2.05946508136283E-3</v>
          </cell>
          <cell r="AC212">
            <v>0.10177999999999988</v>
          </cell>
          <cell r="AD212">
            <v>49.4206</v>
          </cell>
          <cell r="AE212">
            <v>49.522379999999998</v>
          </cell>
          <cell r="AF212">
            <v>1.5760221508115018E-3</v>
          </cell>
          <cell r="AG212">
            <v>2.5993333333334097E-2</v>
          </cell>
          <cell r="AH212">
            <v>16.492999999999999</v>
          </cell>
          <cell r="AI212">
            <v>16.518993333333334</v>
          </cell>
          <cell r="AJ212">
            <v>1.4213389516053345E-3</v>
          </cell>
          <cell r="AK212">
            <v>2.260000000000062E-2</v>
          </cell>
          <cell r="AL212">
            <v>15.900499999999999</v>
          </cell>
          <cell r="AM212">
            <v>15.9231</v>
          </cell>
          <cell r="AN212">
            <v>2.1994422842779057E-3</v>
          </cell>
          <cell r="AO212">
            <v>1.6799999999999926E-2</v>
          </cell>
          <cell r="AP212">
            <v>7.6383000000000001</v>
          </cell>
          <cell r="AQ212">
            <v>7.6551</v>
          </cell>
          <cell r="AR212">
            <v>4.3945414158303917E-4</v>
          </cell>
          <cell r="AS212">
            <v>1.8293333333333807E-2</v>
          </cell>
          <cell r="AT212">
            <v>41.627400000000002</v>
          </cell>
          <cell r="AU212">
            <v>41.645693333333334</v>
          </cell>
          <cell r="AV212">
            <v>2.0170061301165859E-3</v>
          </cell>
          <cell r="AW212">
            <v>7.1399999999997021E-2</v>
          </cell>
          <cell r="AX212">
            <v>35.399000000000001</v>
          </cell>
          <cell r="AY212">
            <v>35.470399999999998</v>
          </cell>
          <cell r="AZ212">
            <v>1.4336170157305884E-3</v>
          </cell>
          <cell r="BA212">
            <v>1.0999999999999233E-2</v>
          </cell>
          <cell r="BB212">
            <v>7.6729000000000003</v>
          </cell>
          <cell r="BC212">
            <v>7.6838999999999995</v>
          </cell>
        </row>
        <row r="213">
          <cell r="B213">
            <v>165</v>
          </cell>
          <cell r="C213">
            <v>15</v>
          </cell>
          <cell r="D213">
            <v>1.7328877336304069E-3</v>
          </cell>
          <cell r="E213">
            <v>0.10500000000000043</v>
          </cell>
          <cell r="F213">
            <v>60.592500000000001</v>
          </cell>
          <cell r="G213">
            <v>60.697500000000005</v>
          </cell>
          <cell r="H213">
            <v>2.5261032937832764E-3</v>
          </cell>
          <cell r="I213">
            <v>0.18594999999999828</v>
          </cell>
          <cell r="J213">
            <v>73.611400000000003</v>
          </cell>
          <cell r="K213">
            <v>73.797349999999994</v>
          </cell>
          <cell r="L213">
            <v>3.4148094895758677E-3</v>
          </cell>
          <cell r="M213">
            <v>1.9000000000000128E-3</v>
          </cell>
          <cell r="N213">
            <v>0.55640000000000001</v>
          </cell>
          <cell r="O213">
            <v>0.55830000000000002</v>
          </cell>
          <cell r="P213">
            <v>1.5395663954141351E-3</v>
          </cell>
          <cell r="Q213">
            <v>0.16700000000000159</v>
          </cell>
          <cell r="R213">
            <v>108.4721</v>
          </cell>
          <cell r="S213">
            <v>108.6391</v>
          </cell>
          <cell r="T213">
            <v>3.0834864958781713E-3</v>
          </cell>
          <cell r="U213">
            <v>0.14729999999999777</v>
          </cell>
          <cell r="V213">
            <v>47.770600000000002</v>
          </cell>
          <cell r="W213">
            <v>47.917900000000003</v>
          </cell>
          <cell r="X213">
            <v>1.0260859683016788E-3</v>
          </cell>
          <cell r="Y213">
            <v>4.6949999999998937E-2</v>
          </cell>
          <cell r="Z213">
            <v>45.756399999999999</v>
          </cell>
          <cell r="AA213">
            <v>45.803349999999995</v>
          </cell>
          <cell r="AB213">
            <v>2.2065697300316035E-3</v>
          </cell>
          <cell r="AC213">
            <v>0.10904999999999987</v>
          </cell>
          <cell r="AD213">
            <v>49.4206</v>
          </cell>
          <cell r="AE213">
            <v>49.529650000000004</v>
          </cell>
          <cell r="AF213">
            <v>1.688595161583752E-3</v>
          </cell>
          <cell r="AG213">
            <v>2.7850000000000819E-2</v>
          </cell>
          <cell r="AH213">
            <v>16.492999999999999</v>
          </cell>
          <cell r="AI213">
            <v>16.520849999999999</v>
          </cell>
          <cell r="AJ213">
            <v>1.5228631624342871E-3</v>
          </cell>
          <cell r="AK213">
            <v>2.4214285714286379E-2</v>
          </cell>
          <cell r="AL213">
            <v>15.900499999999999</v>
          </cell>
          <cell r="AM213">
            <v>15.924714285714286</v>
          </cell>
          <cell r="AN213">
            <v>2.3565453045834707E-3</v>
          </cell>
          <cell r="AO213">
            <v>1.7999999999999922E-2</v>
          </cell>
          <cell r="AP213">
            <v>7.6383000000000001</v>
          </cell>
          <cell r="AQ213">
            <v>7.6562999999999999</v>
          </cell>
          <cell r="AR213">
            <v>4.7084372312468484E-4</v>
          </cell>
          <cell r="AS213">
            <v>1.9600000000000506E-2</v>
          </cell>
          <cell r="AT213">
            <v>41.627400000000002</v>
          </cell>
          <cell r="AU213">
            <v>41.647000000000006</v>
          </cell>
          <cell r="AV213">
            <v>2.1610779965534851E-3</v>
          </cell>
          <cell r="AW213">
            <v>7.6499999999996807E-2</v>
          </cell>
          <cell r="AX213">
            <v>35.399000000000001</v>
          </cell>
          <cell r="AY213">
            <v>35.475499999999997</v>
          </cell>
          <cell r="AZ213">
            <v>1.5360182311399161E-3</v>
          </cell>
          <cell r="BA213">
            <v>1.1785714285713464E-2</v>
          </cell>
          <cell r="BB213">
            <v>7.6729000000000003</v>
          </cell>
          <cell r="BC213">
            <v>7.6846857142857141</v>
          </cell>
        </row>
        <row r="214">
          <cell r="B214">
            <v>166</v>
          </cell>
          <cell r="C214">
            <v>16</v>
          </cell>
          <cell r="D214">
            <v>1.8484135825391006E-3</v>
          </cell>
          <cell r="E214">
            <v>0.11200000000000046</v>
          </cell>
          <cell r="F214">
            <v>60.592500000000001</v>
          </cell>
          <cell r="G214">
            <v>60.704500000000003</v>
          </cell>
          <cell r="H214">
            <v>2.694510180035495E-3</v>
          </cell>
          <cell r="I214">
            <v>0.19834666666666484</v>
          </cell>
          <cell r="J214">
            <v>73.611400000000003</v>
          </cell>
          <cell r="K214">
            <v>73.809746666666669</v>
          </cell>
          <cell r="L214">
            <v>3.6424634555475921E-3</v>
          </cell>
          <cell r="M214">
            <v>2.0266666666666805E-3</v>
          </cell>
          <cell r="N214">
            <v>0.55640000000000001</v>
          </cell>
          <cell r="O214">
            <v>0.55842666666666674</v>
          </cell>
          <cell r="P214">
            <v>1.6422041551084107E-3</v>
          </cell>
          <cell r="Q214">
            <v>0.17813333333333503</v>
          </cell>
          <cell r="R214">
            <v>108.4721</v>
          </cell>
          <cell r="S214">
            <v>108.65023333333333</v>
          </cell>
          <cell r="T214">
            <v>3.2890522622700492E-3</v>
          </cell>
          <cell r="U214">
            <v>0.15711999999999762</v>
          </cell>
          <cell r="V214">
            <v>47.770600000000002</v>
          </cell>
          <cell r="W214">
            <v>47.927720000000001</v>
          </cell>
          <cell r="X214">
            <v>1.0944916995217907E-3</v>
          </cell>
          <cell r="Y214">
            <v>5.0079999999998868E-2</v>
          </cell>
          <cell r="Z214">
            <v>45.756399999999999</v>
          </cell>
          <cell r="AA214">
            <v>45.806480000000001</v>
          </cell>
          <cell r="AB214">
            <v>2.3536743787003771E-3</v>
          </cell>
          <cell r="AC214">
            <v>0.11631999999999985</v>
          </cell>
          <cell r="AD214">
            <v>49.4206</v>
          </cell>
          <cell r="AE214">
            <v>49.536920000000002</v>
          </cell>
          <cell r="AF214">
            <v>1.8011681723560022E-3</v>
          </cell>
          <cell r="AG214">
            <v>2.970666666666754E-2</v>
          </cell>
          <cell r="AH214">
            <v>16.492999999999999</v>
          </cell>
          <cell r="AI214">
            <v>16.522706666666664</v>
          </cell>
          <cell r="AJ214">
            <v>1.6243873732632395E-3</v>
          </cell>
          <cell r="AK214">
            <v>2.5828571428572138E-2</v>
          </cell>
          <cell r="AL214">
            <v>15.900499999999999</v>
          </cell>
          <cell r="AM214">
            <v>15.926328571428572</v>
          </cell>
          <cell r="AN214">
            <v>2.5136483248890352E-3</v>
          </cell>
          <cell r="AO214">
            <v>1.9199999999999915E-2</v>
          </cell>
          <cell r="AP214">
            <v>7.6383000000000001</v>
          </cell>
          <cell r="AQ214">
            <v>7.6574999999999998</v>
          </cell>
          <cell r="AR214">
            <v>5.0223330466633051E-4</v>
          </cell>
          <cell r="AS214">
            <v>2.0906666666667205E-2</v>
          </cell>
          <cell r="AT214">
            <v>41.627400000000002</v>
          </cell>
          <cell r="AU214">
            <v>41.64830666666667</v>
          </cell>
          <cell r="AV214">
            <v>2.3051498629903838E-3</v>
          </cell>
          <cell r="AW214">
            <v>8.1599999999996592E-2</v>
          </cell>
          <cell r="AX214">
            <v>35.399000000000001</v>
          </cell>
          <cell r="AY214">
            <v>35.480599999999995</v>
          </cell>
          <cell r="AZ214">
            <v>1.6384194465492439E-3</v>
          </cell>
          <cell r="BA214">
            <v>1.2571428571427694E-2</v>
          </cell>
          <cell r="BB214">
            <v>7.6729000000000003</v>
          </cell>
          <cell r="BC214">
            <v>7.6854714285714278</v>
          </cell>
        </row>
        <row r="215">
          <cell r="B215">
            <v>167</v>
          </cell>
          <cell r="C215">
            <v>17</v>
          </cell>
          <cell r="D215">
            <v>1.9639394314477942E-3</v>
          </cell>
          <cell r="E215">
            <v>0.11900000000000048</v>
          </cell>
          <cell r="F215">
            <v>60.592500000000001</v>
          </cell>
          <cell r="G215">
            <v>60.711500000000001</v>
          </cell>
          <cell r="H215">
            <v>2.8629170662877131E-3</v>
          </cell>
          <cell r="I215">
            <v>0.2107433333333314</v>
          </cell>
          <cell r="J215">
            <v>73.611400000000003</v>
          </cell>
          <cell r="K215">
            <v>73.822143333333329</v>
          </cell>
          <cell r="L215">
            <v>3.870117421519317E-3</v>
          </cell>
          <cell r="M215">
            <v>2.1533333333333478E-3</v>
          </cell>
          <cell r="N215">
            <v>0.55640000000000001</v>
          </cell>
          <cell r="O215">
            <v>0.55855333333333335</v>
          </cell>
          <cell r="P215">
            <v>1.7448419148026863E-3</v>
          </cell>
          <cell r="Q215">
            <v>0.18926666666666847</v>
          </cell>
          <cell r="R215">
            <v>108.4721</v>
          </cell>
          <cell r="S215">
            <v>108.66136666666667</v>
          </cell>
          <cell r="T215">
            <v>3.4946180286619271E-3</v>
          </cell>
          <cell r="U215">
            <v>0.16693999999999748</v>
          </cell>
          <cell r="V215">
            <v>47.770600000000002</v>
          </cell>
          <cell r="W215">
            <v>47.937539999999998</v>
          </cell>
          <cell r="X215">
            <v>1.1628974307419026E-3</v>
          </cell>
          <cell r="Y215">
            <v>5.3209999999998793E-2</v>
          </cell>
          <cell r="Z215">
            <v>45.756399999999999</v>
          </cell>
          <cell r="AA215">
            <v>45.809609999999999</v>
          </cell>
          <cell r="AB215">
            <v>2.5007790273691506E-3</v>
          </cell>
          <cell r="AC215">
            <v>0.12358999999999985</v>
          </cell>
          <cell r="AD215">
            <v>49.4206</v>
          </cell>
          <cell r="AE215">
            <v>49.54419</v>
          </cell>
          <cell r="AF215">
            <v>1.9137411831282522E-3</v>
          </cell>
          <cell r="AG215">
            <v>3.1563333333334262E-2</v>
          </cell>
          <cell r="AH215">
            <v>16.492999999999999</v>
          </cell>
          <cell r="AI215">
            <v>16.524563333333333</v>
          </cell>
          <cell r="AJ215">
            <v>1.7259115840921918E-3</v>
          </cell>
          <cell r="AK215">
            <v>2.7442857142857897E-2</v>
          </cell>
          <cell r="AL215">
            <v>15.900499999999999</v>
          </cell>
          <cell r="AM215">
            <v>15.927942857142858</v>
          </cell>
          <cell r="AN215">
            <v>2.6707513451945998E-3</v>
          </cell>
          <cell r="AO215">
            <v>2.0399999999999911E-2</v>
          </cell>
          <cell r="AP215">
            <v>7.6383000000000001</v>
          </cell>
          <cell r="AQ215">
            <v>7.6586999999999996</v>
          </cell>
          <cell r="AR215">
            <v>5.3362288620797612E-4</v>
          </cell>
          <cell r="AS215">
            <v>2.2213333333333907E-2</v>
          </cell>
          <cell r="AT215">
            <v>41.627400000000002</v>
          </cell>
          <cell r="AU215">
            <v>41.649613333333335</v>
          </cell>
          <cell r="AV215">
            <v>2.449221729427283E-3</v>
          </cell>
          <cell r="AW215">
            <v>8.6699999999996377E-2</v>
          </cell>
          <cell r="AX215">
            <v>35.399000000000001</v>
          </cell>
          <cell r="AY215">
            <v>35.485699999999994</v>
          </cell>
          <cell r="AZ215">
            <v>1.7408206619585716E-3</v>
          </cell>
          <cell r="BA215">
            <v>1.3357142857141926E-2</v>
          </cell>
          <cell r="BB215">
            <v>7.6729000000000003</v>
          </cell>
          <cell r="BC215">
            <v>7.6862571428571425</v>
          </cell>
        </row>
        <row r="216">
          <cell r="B216">
            <v>168</v>
          </cell>
          <cell r="C216">
            <v>18</v>
          </cell>
          <cell r="D216">
            <v>2.0794652803564884E-3</v>
          </cell>
          <cell r="E216">
            <v>0.1260000000000005</v>
          </cell>
          <cell r="F216">
            <v>60.592500000000001</v>
          </cell>
          <cell r="G216">
            <v>60.718499999999999</v>
          </cell>
          <cell r="H216">
            <v>3.0313239525399317E-3</v>
          </cell>
          <cell r="I216">
            <v>0.22313999999999795</v>
          </cell>
          <cell r="J216">
            <v>73.611400000000003</v>
          </cell>
          <cell r="K216">
            <v>73.834540000000004</v>
          </cell>
          <cell r="L216">
            <v>4.097771387491041E-3</v>
          </cell>
          <cell r="M216">
            <v>2.2800000000000155E-3</v>
          </cell>
          <cell r="N216">
            <v>0.55640000000000001</v>
          </cell>
          <cell r="O216">
            <v>0.55868000000000007</v>
          </cell>
          <cell r="P216">
            <v>1.8474796744969619E-3</v>
          </cell>
          <cell r="Q216">
            <v>0.20040000000000191</v>
          </cell>
          <cell r="R216">
            <v>108.4721</v>
          </cell>
          <cell r="S216">
            <v>108.6725</v>
          </cell>
          <cell r="T216">
            <v>3.7001837950538055E-3</v>
          </cell>
          <cell r="U216">
            <v>0.17675999999999731</v>
          </cell>
          <cell r="V216">
            <v>47.770600000000002</v>
          </cell>
          <cell r="W216">
            <v>47.947359999999996</v>
          </cell>
          <cell r="X216">
            <v>1.2313031619620143E-3</v>
          </cell>
          <cell r="Y216">
            <v>5.6339999999998724E-2</v>
          </cell>
          <cell r="Z216">
            <v>45.756399999999999</v>
          </cell>
          <cell r="AA216">
            <v>45.812739999999998</v>
          </cell>
          <cell r="AB216">
            <v>2.6478836760379242E-3</v>
          </cell>
          <cell r="AC216">
            <v>0.13085999999999984</v>
          </cell>
          <cell r="AD216">
            <v>49.4206</v>
          </cell>
          <cell r="AE216">
            <v>49.551459999999999</v>
          </cell>
          <cell r="AF216">
            <v>2.0263141939005024E-3</v>
          </cell>
          <cell r="AG216">
            <v>3.3420000000000984E-2</v>
          </cell>
          <cell r="AH216">
            <v>16.492999999999999</v>
          </cell>
          <cell r="AI216">
            <v>16.526419999999998</v>
          </cell>
          <cell r="AJ216">
            <v>1.8274357949211444E-3</v>
          </cell>
          <cell r="AK216">
            <v>2.9057142857143652E-2</v>
          </cell>
          <cell r="AL216">
            <v>15.900499999999999</v>
          </cell>
          <cell r="AM216">
            <v>15.929557142857142</v>
          </cell>
          <cell r="AN216">
            <v>2.8278543655001647E-3</v>
          </cell>
          <cell r="AO216">
            <v>2.1599999999999904E-2</v>
          </cell>
          <cell r="AP216">
            <v>7.6383000000000001</v>
          </cell>
          <cell r="AQ216">
            <v>7.6599000000000004</v>
          </cell>
          <cell r="AR216">
            <v>5.6501246774962185E-4</v>
          </cell>
          <cell r="AS216">
            <v>2.3520000000000606E-2</v>
          </cell>
          <cell r="AT216">
            <v>41.627400000000002</v>
          </cell>
          <cell r="AU216">
            <v>41.650919999999999</v>
          </cell>
          <cell r="AV216">
            <v>2.5932935958641818E-3</v>
          </cell>
          <cell r="AW216">
            <v>9.1799999999996176E-2</v>
          </cell>
          <cell r="AX216">
            <v>35.399000000000001</v>
          </cell>
          <cell r="AY216">
            <v>35.4908</v>
          </cell>
          <cell r="AZ216">
            <v>1.8432218773678994E-3</v>
          </cell>
          <cell r="BA216">
            <v>1.4142857142856156E-2</v>
          </cell>
          <cell r="BB216">
            <v>7.6729000000000003</v>
          </cell>
          <cell r="BC216">
            <v>7.6870428571428562</v>
          </cell>
        </row>
        <row r="217">
          <cell r="B217">
            <v>169</v>
          </cell>
          <cell r="C217">
            <v>19</v>
          </cell>
          <cell r="D217">
            <v>2.1949911292651822E-3</v>
          </cell>
          <cell r="E217">
            <v>0.13300000000000053</v>
          </cell>
          <cell r="F217">
            <v>60.592500000000001</v>
          </cell>
          <cell r="G217">
            <v>60.725500000000004</v>
          </cell>
          <cell r="H217">
            <v>3.1997308387921503E-3</v>
          </cell>
          <cell r="I217">
            <v>0.23553666666666448</v>
          </cell>
          <cell r="J217">
            <v>73.611400000000003</v>
          </cell>
          <cell r="K217">
            <v>73.846936666666664</v>
          </cell>
          <cell r="L217">
            <v>4.3254253534627659E-3</v>
          </cell>
          <cell r="M217">
            <v>2.4066666666666828E-3</v>
          </cell>
          <cell r="N217">
            <v>0.55640000000000001</v>
          </cell>
          <cell r="O217">
            <v>0.55880666666666667</v>
          </cell>
          <cell r="P217">
            <v>1.9501174341912376E-3</v>
          </cell>
          <cell r="Q217">
            <v>0.21153333333333535</v>
          </cell>
          <cell r="R217">
            <v>108.4721</v>
          </cell>
          <cell r="S217">
            <v>108.68363333333333</v>
          </cell>
          <cell r="T217">
            <v>3.9057495614456834E-3</v>
          </cell>
          <cell r="U217">
            <v>0.18657999999999716</v>
          </cell>
          <cell r="V217">
            <v>47.770600000000002</v>
          </cell>
          <cell r="W217">
            <v>47.957180000000001</v>
          </cell>
          <cell r="X217">
            <v>1.2997088931821265E-3</v>
          </cell>
          <cell r="Y217">
            <v>5.9469999999998656E-2</v>
          </cell>
          <cell r="Z217">
            <v>45.756399999999999</v>
          </cell>
          <cell r="AA217">
            <v>45.815869999999997</v>
          </cell>
          <cell r="AB217">
            <v>2.7949883247066977E-3</v>
          </cell>
          <cell r="AC217">
            <v>0.13812999999999984</v>
          </cell>
          <cell r="AD217">
            <v>49.4206</v>
          </cell>
          <cell r="AE217">
            <v>49.558729999999997</v>
          </cell>
          <cell r="AF217">
            <v>2.1388872046727522E-3</v>
          </cell>
          <cell r="AG217">
            <v>3.5276666666667705E-2</v>
          </cell>
          <cell r="AH217">
            <v>16.492999999999999</v>
          </cell>
          <cell r="AI217">
            <v>16.528276666666667</v>
          </cell>
          <cell r="AJ217">
            <v>1.928960005750097E-3</v>
          </cell>
          <cell r="AK217">
            <v>3.0671428571429411E-2</v>
          </cell>
          <cell r="AL217">
            <v>15.900499999999999</v>
          </cell>
          <cell r="AM217">
            <v>15.931171428571428</v>
          </cell>
          <cell r="AN217">
            <v>2.9849573858057288E-3</v>
          </cell>
          <cell r="AO217">
            <v>2.27999999999999E-2</v>
          </cell>
          <cell r="AP217">
            <v>7.6383000000000001</v>
          </cell>
          <cell r="AQ217">
            <v>7.6611000000000002</v>
          </cell>
          <cell r="AR217">
            <v>5.9640204929126736E-4</v>
          </cell>
          <cell r="AS217">
            <v>2.4826666666667309E-2</v>
          </cell>
          <cell r="AT217">
            <v>41.627400000000002</v>
          </cell>
          <cell r="AU217">
            <v>41.652226666666671</v>
          </cell>
          <cell r="AV217">
            <v>2.7373654623010809E-3</v>
          </cell>
          <cell r="AW217">
            <v>9.6899999999995962E-2</v>
          </cell>
          <cell r="AX217">
            <v>35.399000000000001</v>
          </cell>
          <cell r="AY217">
            <v>35.495899999999999</v>
          </cell>
          <cell r="AZ217">
            <v>1.9456230927772271E-3</v>
          </cell>
          <cell r="BA217">
            <v>1.4928571428570387E-2</v>
          </cell>
          <cell r="BB217">
            <v>7.6729000000000003</v>
          </cell>
          <cell r="BC217">
            <v>7.6878285714285708</v>
          </cell>
        </row>
        <row r="218">
          <cell r="B218">
            <v>170</v>
          </cell>
          <cell r="C218">
            <v>20</v>
          </cell>
          <cell r="D218">
            <v>2.3105169781738755E-3</v>
          </cell>
          <cell r="E218">
            <v>0.14000000000000057</v>
          </cell>
          <cell r="F218">
            <v>60.592500000000001</v>
          </cell>
          <cell r="G218">
            <v>60.732500000000002</v>
          </cell>
          <cell r="H218">
            <v>3.3681377250443689E-3</v>
          </cell>
          <cell r="I218">
            <v>0.24793333333333104</v>
          </cell>
          <cell r="J218">
            <v>73.611400000000003</v>
          </cell>
          <cell r="K218">
            <v>73.859333333333339</v>
          </cell>
          <cell r="L218">
            <v>4.5530793194344908E-3</v>
          </cell>
          <cell r="M218">
            <v>2.5333333333333505E-3</v>
          </cell>
          <cell r="N218">
            <v>0.55640000000000001</v>
          </cell>
          <cell r="O218">
            <v>0.55893333333333339</v>
          </cell>
          <cell r="P218">
            <v>2.0527551938855134E-3</v>
          </cell>
          <cell r="Q218">
            <v>0.22266666666666879</v>
          </cell>
          <cell r="R218">
            <v>108.4721</v>
          </cell>
          <cell r="S218">
            <v>108.69476666666667</v>
          </cell>
          <cell r="T218">
            <v>4.1113153278375617E-3</v>
          </cell>
          <cell r="U218">
            <v>0.19639999999999702</v>
          </cell>
          <cell r="V218">
            <v>47.770600000000002</v>
          </cell>
          <cell r="W218">
            <v>47.966999999999999</v>
          </cell>
          <cell r="X218">
            <v>1.3681146244022384E-3</v>
          </cell>
          <cell r="Y218">
            <v>6.2599999999998587E-2</v>
          </cell>
          <cell r="Z218">
            <v>45.756399999999999</v>
          </cell>
          <cell r="AA218">
            <v>45.818999999999996</v>
          </cell>
          <cell r="AB218">
            <v>2.9420929733754713E-3</v>
          </cell>
          <cell r="AC218">
            <v>0.14539999999999983</v>
          </cell>
          <cell r="AD218">
            <v>49.4206</v>
          </cell>
          <cell r="AE218">
            <v>49.566000000000003</v>
          </cell>
          <cell r="AF218">
            <v>2.2514602154450028E-3</v>
          </cell>
          <cell r="AG218">
            <v>3.7133333333334427E-2</v>
          </cell>
          <cell r="AH218">
            <v>16.492999999999999</v>
          </cell>
          <cell r="AI218">
            <v>16.530133333333332</v>
          </cell>
          <cell r="AJ218">
            <v>2.0304842165790493E-3</v>
          </cell>
          <cell r="AK218">
            <v>3.2285714285715174E-2</v>
          </cell>
          <cell r="AL218">
            <v>15.900499999999999</v>
          </cell>
          <cell r="AM218">
            <v>15.932785714285714</v>
          </cell>
          <cell r="AN218">
            <v>3.1420604061112938E-3</v>
          </cell>
          <cell r="AO218">
            <v>2.3999999999999893E-2</v>
          </cell>
          <cell r="AP218">
            <v>7.6383000000000001</v>
          </cell>
          <cell r="AQ218">
            <v>7.6623000000000001</v>
          </cell>
          <cell r="AR218">
            <v>6.2779163083291308E-4</v>
          </cell>
          <cell r="AS218">
            <v>2.6133333333334008E-2</v>
          </cell>
          <cell r="AT218">
            <v>41.627400000000002</v>
          </cell>
          <cell r="AU218">
            <v>41.653533333333336</v>
          </cell>
          <cell r="AV218">
            <v>2.8814373287379797E-3</v>
          </cell>
          <cell r="AW218">
            <v>0.10199999999999575</v>
          </cell>
          <cell r="AX218">
            <v>35.399000000000001</v>
          </cell>
          <cell r="AY218">
            <v>35.500999999999998</v>
          </cell>
          <cell r="AZ218">
            <v>2.0480243081865547E-3</v>
          </cell>
          <cell r="BA218">
            <v>1.5714285714284619E-2</v>
          </cell>
          <cell r="BB218">
            <v>7.6729000000000003</v>
          </cell>
          <cell r="BC218">
            <v>7.6886142857142845</v>
          </cell>
        </row>
        <row r="219">
          <cell r="B219">
            <v>171</v>
          </cell>
          <cell r="C219">
            <v>21</v>
          </cell>
          <cell r="D219">
            <v>2.4260428270825697E-3</v>
          </cell>
          <cell r="E219">
            <v>0.1470000000000006</v>
          </cell>
          <cell r="F219">
            <v>60.592500000000001</v>
          </cell>
          <cell r="G219">
            <v>60.7395</v>
          </cell>
          <cell r="H219">
            <v>3.5365446112965867E-3</v>
          </cell>
          <cell r="I219">
            <v>0.26032999999999762</v>
          </cell>
          <cell r="J219">
            <v>73.611400000000003</v>
          </cell>
          <cell r="K219">
            <v>73.871729999999999</v>
          </cell>
          <cell r="L219">
            <v>4.780733285406214E-3</v>
          </cell>
          <cell r="M219">
            <v>2.6600000000000178E-3</v>
          </cell>
          <cell r="N219">
            <v>0.55640000000000001</v>
          </cell>
          <cell r="O219">
            <v>0.55906</v>
          </cell>
          <cell r="P219">
            <v>2.1553929535797892E-3</v>
          </cell>
          <cell r="Q219">
            <v>0.23380000000000223</v>
          </cell>
          <cell r="R219">
            <v>108.4721</v>
          </cell>
          <cell r="S219">
            <v>108.7059</v>
          </cell>
          <cell r="T219">
            <v>4.3168810942294401E-3</v>
          </cell>
          <cell r="U219">
            <v>0.20621999999999688</v>
          </cell>
          <cell r="V219">
            <v>47.770600000000002</v>
          </cell>
          <cell r="W219">
            <v>47.976819999999996</v>
          </cell>
          <cell r="X219">
            <v>1.4365203556223503E-3</v>
          </cell>
          <cell r="Y219">
            <v>6.5729999999998512E-2</v>
          </cell>
          <cell r="Z219">
            <v>45.756399999999999</v>
          </cell>
          <cell r="AA219">
            <v>45.822130000000001</v>
          </cell>
          <cell r="AB219">
            <v>3.0891976220442448E-3</v>
          </cell>
          <cell r="AC219">
            <v>0.15266999999999981</v>
          </cell>
          <cell r="AD219">
            <v>49.4206</v>
          </cell>
          <cell r="AE219">
            <v>49.573270000000001</v>
          </cell>
          <cell r="AF219">
            <v>2.364033226217253E-3</v>
          </cell>
          <cell r="AG219">
            <v>3.8990000000001149E-2</v>
          </cell>
          <cell r="AH219">
            <v>16.492999999999999</v>
          </cell>
          <cell r="AI219">
            <v>16.53199</v>
          </cell>
          <cell r="AJ219">
            <v>2.1320084274080017E-3</v>
          </cell>
          <cell r="AK219">
            <v>3.3900000000000929E-2</v>
          </cell>
          <cell r="AL219">
            <v>15.900499999999999</v>
          </cell>
          <cell r="AM219">
            <v>15.9344</v>
          </cell>
          <cell r="AN219">
            <v>3.2991634264168583E-3</v>
          </cell>
          <cell r="AO219">
            <v>2.5199999999999889E-2</v>
          </cell>
          <cell r="AP219">
            <v>7.6383000000000001</v>
          </cell>
          <cell r="AQ219">
            <v>7.6635</v>
          </cell>
          <cell r="AR219">
            <v>6.5918121237455881E-4</v>
          </cell>
          <cell r="AS219">
            <v>2.7440000000000707E-2</v>
          </cell>
          <cell r="AT219">
            <v>41.627400000000002</v>
          </cell>
          <cell r="AU219">
            <v>41.65484</v>
          </cell>
          <cell r="AV219">
            <v>3.0255091951748789E-3</v>
          </cell>
          <cell r="AW219">
            <v>0.10709999999999553</v>
          </cell>
          <cell r="AX219">
            <v>35.399000000000001</v>
          </cell>
          <cell r="AY219">
            <v>35.506099999999996</v>
          </cell>
          <cell r="AZ219">
            <v>2.1504255235958824E-3</v>
          </cell>
          <cell r="BA219">
            <v>1.6499999999998849E-2</v>
          </cell>
          <cell r="BB219">
            <v>7.6729000000000003</v>
          </cell>
          <cell r="BC219">
            <v>7.6893999999999991</v>
          </cell>
        </row>
        <row r="220">
          <cell r="B220">
            <v>172</v>
          </cell>
          <cell r="C220">
            <v>22</v>
          </cell>
          <cell r="D220">
            <v>2.5415686759912635E-3</v>
          </cell>
          <cell r="E220">
            <v>0.15400000000000064</v>
          </cell>
          <cell r="F220">
            <v>60.592500000000001</v>
          </cell>
          <cell r="G220">
            <v>60.746500000000005</v>
          </cell>
          <cell r="H220">
            <v>3.7049514975488053E-3</v>
          </cell>
          <cell r="I220">
            <v>0.27272666666666417</v>
          </cell>
          <cell r="J220">
            <v>73.611400000000003</v>
          </cell>
          <cell r="K220">
            <v>73.884126666666674</v>
          </cell>
          <cell r="L220">
            <v>5.0083872513779389E-3</v>
          </cell>
          <cell r="M220">
            <v>2.7866666666666855E-3</v>
          </cell>
          <cell r="N220">
            <v>0.55640000000000001</v>
          </cell>
          <cell r="O220">
            <v>0.55918666666666672</v>
          </cell>
          <cell r="P220">
            <v>2.2580307132740647E-3</v>
          </cell>
          <cell r="Q220">
            <v>0.24493333333333567</v>
          </cell>
          <cell r="R220">
            <v>108.4721</v>
          </cell>
          <cell r="S220">
            <v>108.71703333333333</v>
          </cell>
          <cell r="T220">
            <v>4.5224468606213184E-3</v>
          </cell>
          <cell r="U220">
            <v>0.21603999999999673</v>
          </cell>
          <cell r="V220">
            <v>47.770600000000002</v>
          </cell>
          <cell r="W220">
            <v>47.986640000000001</v>
          </cell>
          <cell r="X220">
            <v>1.5049260868424624E-3</v>
          </cell>
          <cell r="Y220">
            <v>6.8859999999998436E-2</v>
          </cell>
          <cell r="Z220">
            <v>45.756399999999999</v>
          </cell>
          <cell r="AA220">
            <v>45.82526</v>
          </cell>
          <cell r="AB220">
            <v>3.2363022707130183E-3</v>
          </cell>
          <cell r="AC220">
            <v>0.1599399999999998</v>
          </cell>
          <cell r="AD220">
            <v>49.4206</v>
          </cell>
          <cell r="AE220">
            <v>49.580539999999999</v>
          </cell>
          <cell r="AF220">
            <v>2.4766062369895028E-3</v>
          </cell>
          <cell r="AG220">
            <v>4.084666666666787E-2</v>
          </cell>
          <cell r="AH220">
            <v>16.492999999999999</v>
          </cell>
          <cell r="AI220">
            <v>16.533846666666665</v>
          </cell>
          <cell r="AJ220">
            <v>2.2335326382369541E-3</v>
          </cell>
          <cell r="AK220">
            <v>3.5514285714286685E-2</v>
          </cell>
          <cell r="AL220">
            <v>15.900499999999999</v>
          </cell>
          <cell r="AM220">
            <v>15.936014285714286</v>
          </cell>
          <cell r="AN220">
            <v>3.4562664467224233E-3</v>
          </cell>
          <cell r="AO220">
            <v>2.6399999999999885E-2</v>
          </cell>
          <cell r="AP220">
            <v>7.6383000000000001</v>
          </cell>
          <cell r="AQ220">
            <v>7.6646999999999998</v>
          </cell>
          <cell r="AR220">
            <v>6.9057079391620442E-4</v>
          </cell>
          <cell r="AS220">
            <v>2.8746666666667409E-2</v>
          </cell>
          <cell r="AT220">
            <v>41.627400000000002</v>
          </cell>
          <cell r="AU220">
            <v>41.656146666666672</v>
          </cell>
          <cell r="AV220">
            <v>3.1695810616117781E-3</v>
          </cell>
          <cell r="AW220">
            <v>0.11219999999999532</v>
          </cell>
          <cell r="AX220">
            <v>35.399000000000001</v>
          </cell>
          <cell r="AY220">
            <v>35.511199999999995</v>
          </cell>
          <cell r="AZ220">
            <v>2.2528267390052102E-3</v>
          </cell>
          <cell r="BA220">
            <v>1.7285714285713079E-2</v>
          </cell>
          <cell r="BB220">
            <v>7.6729000000000003</v>
          </cell>
          <cell r="BC220">
            <v>7.6901857142857137</v>
          </cell>
        </row>
        <row r="221">
          <cell r="B221">
            <v>173</v>
          </cell>
          <cell r="C221">
            <v>23</v>
          </cell>
          <cell r="D221">
            <v>2.6570945248999573E-3</v>
          </cell>
          <cell r="E221">
            <v>0.16100000000000064</v>
          </cell>
          <cell r="F221">
            <v>60.592500000000001</v>
          </cell>
          <cell r="G221">
            <v>60.753500000000003</v>
          </cell>
          <cell r="H221">
            <v>3.8733583838010239E-3</v>
          </cell>
          <cell r="I221">
            <v>0.28512333333333068</v>
          </cell>
          <cell r="J221">
            <v>73.611400000000003</v>
          </cell>
          <cell r="K221">
            <v>73.896523333333334</v>
          </cell>
          <cell r="L221">
            <v>5.2360412173496637E-3</v>
          </cell>
          <cell r="M221">
            <v>2.9133333333333528E-3</v>
          </cell>
          <cell r="N221">
            <v>0.55640000000000001</v>
          </cell>
          <cell r="O221">
            <v>0.55931333333333333</v>
          </cell>
          <cell r="P221">
            <v>2.3606684729683405E-3</v>
          </cell>
          <cell r="Q221">
            <v>0.25606666666666911</v>
          </cell>
          <cell r="R221">
            <v>108.4721</v>
          </cell>
          <cell r="S221">
            <v>108.72816666666667</v>
          </cell>
          <cell r="T221">
            <v>4.7280126270131959E-3</v>
          </cell>
          <cell r="U221">
            <v>0.22585999999999656</v>
          </cell>
          <cell r="V221">
            <v>47.770600000000002</v>
          </cell>
          <cell r="W221">
            <v>47.996459999999999</v>
          </cell>
          <cell r="X221">
            <v>1.5733318180625741E-3</v>
          </cell>
          <cell r="Y221">
            <v>7.1989999999998375E-2</v>
          </cell>
          <cell r="Z221">
            <v>45.756399999999999</v>
          </cell>
          <cell r="AA221">
            <v>45.828389999999999</v>
          </cell>
          <cell r="AB221">
            <v>3.3834069193817919E-3</v>
          </cell>
          <cell r="AC221">
            <v>0.1672099999999998</v>
          </cell>
          <cell r="AD221">
            <v>49.4206</v>
          </cell>
          <cell r="AE221">
            <v>49.587809999999998</v>
          </cell>
          <cell r="AF221">
            <v>2.589179247761753E-3</v>
          </cell>
          <cell r="AG221">
            <v>4.2703333333334585E-2</v>
          </cell>
          <cell r="AH221">
            <v>16.492999999999999</v>
          </cell>
          <cell r="AI221">
            <v>16.535703333333334</v>
          </cell>
          <cell r="AJ221">
            <v>2.3350568490659068E-3</v>
          </cell>
          <cell r="AK221">
            <v>3.7128571428572447E-2</v>
          </cell>
          <cell r="AL221">
            <v>15.900499999999999</v>
          </cell>
          <cell r="AM221">
            <v>15.937628571428572</v>
          </cell>
          <cell r="AN221">
            <v>3.6133694670279879E-3</v>
          </cell>
          <cell r="AO221">
            <v>2.7599999999999878E-2</v>
          </cell>
          <cell r="AP221">
            <v>7.6383000000000001</v>
          </cell>
          <cell r="AQ221">
            <v>7.6658999999999997</v>
          </cell>
          <cell r="AR221">
            <v>7.2196037545785004E-4</v>
          </cell>
          <cell r="AS221">
            <v>3.0053333333334108E-2</v>
          </cell>
          <cell r="AT221">
            <v>41.627400000000002</v>
          </cell>
          <cell r="AU221">
            <v>41.657453333333336</v>
          </cell>
          <cell r="AV221">
            <v>3.3136529280486768E-3</v>
          </cell>
          <cell r="AW221">
            <v>0.1172999999999951</v>
          </cell>
          <cell r="AX221">
            <v>35.399000000000001</v>
          </cell>
          <cell r="AY221">
            <v>35.516299999999994</v>
          </cell>
          <cell r="AZ221">
            <v>2.355227954414538E-3</v>
          </cell>
          <cell r="BA221">
            <v>1.8071428571427312E-2</v>
          </cell>
          <cell r="BB221">
            <v>7.6729000000000003</v>
          </cell>
          <cell r="BC221">
            <v>7.6909714285714275</v>
          </cell>
        </row>
        <row r="222">
          <cell r="B222">
            <v>174</v>
          </cell>
          <cell r="C222">
            <v>24</v>
          </cell>
          <cell r="D222">
            <v>2.7726203738086511E-3</v>
          </cell>
          <cell r="E222">
            <v>0.16800000000000068</v>
          </cell>
          <cell r="F222">
            <v>60.592500000000001</v>
          </cell>
          <cell r="G222">
            <v>60.7605</v>
          </cell>
          <cell r="H222">
            <v>4.041765270053242E-3</v>
          </cell>
          <cell r="I222">
            <v>0.29751999999999723</v>
          </cell>
          <cell r="J222">
            <v>73.611400000000003</v>
          </cell>
          <cell r="K222">
            <v>73.908919999999995</v>
          </cell>
          <cell r="L222">
            <v>5.4636951833213886E-3</v>
          </cell>
          <cell r="M222">
            <v>3.0400000000000206E-3</v>
          </cell>
          <cell r="N222">
            <v>0.55640000000000001</v>
          </cell>
          <cell r="O222">
            <v>0.55944000000000005</v>
          </cell>
          <cell r="P222">
            <v>2.4633062326626163E-3</v>
          </cell>
          <cell r="Q222">
            <v>0.26720000000000255</v>
          </cell>
          <cell r="R222">
            <v>108.4721</v>
          </cell>
          <cell r="S222">
            <v>108.7393</v>
          </cell>
          <cell r="T222">
            <v>4.9335783934050742E-3</v>
          </cell>
          <cell r="U222">
            <v>0.23567999999999642</v>
          </cell>
          <cell r="V222">
            <v>47.770600000000002</v>
          </cell>
          <cell r="W222">
            <v>48.006279999999997</v>
          </cell>
          <cell r="X222">
            <v>1.6417375492826861E-3</v>
          </cell>
          <cell r="Y222">
            <v>7.5119999999998299E-2</v>
          </cell>
          <cell r="Z222">
            <v>45.756399999999999</v>
          </cell>
          <cell r="AA222">
            <v>45.831519999999998</v>
          </cell>
          <cell r="AB222">
            <v>3.5305115680505659E-3</v>
          </cell>
          <cell r="AC222">
            <v>0.1744799999999998</v>
          </cell>
          <cell r="AD222">
            <v>49.4206</v>
          </cell>
          <cell r="AE222">
            <v>49.595080000000003</v>
          </cell>
          <cell r="AF222">
            <v>2.7017522585340032E-3</v>
          </cell>
          <cell r="AG222">
            <v>4.4560000000001307E-2</v>
          </cell>
          <cell r="AH222">
            <v>16.492999999999999</v>
          </cell>
          <cell r="AI222">
            <v>16.537559999999999</v>
          </cell>
          <cell r="AJ222">
            <v>2.4365810598948592E-3</v>
          </cell>
          <cell r="AK222">
            <v>3.8742857142858203E-2</v>
          </cell>
          <cell r="AL222">
            <v>15.900499999999999</v>
          </cell>
          <cell r="AM222">
            <v>15.939242857142858</v>
          </cell>
          <cell r="AN222">
            <v>3.7704724873335524E-3</v>
          </cell>
          <cell r="AO222">
            <v>2.8799999999999874E-2</v>
          </cell>
          <cell r="AP222">
            <v>7.6383000000000001</v>
          </cell>
          <cell r="AQ222">
            <v>7.6670999999999996</v>
          </cell>
          <cell r="AR222">
            <v>7.5334995699949576E-4</v>
          </cell>
          <cell r="AS222">
            <v>3.1360000000000811E-2</v>
          </cell>
          <cell r="AT222">
            <v>41.627400000000002</v>
          </cell>
          <cell r="AU222">
            <v>41.658760000000001</v>
          </cell>
          <cell r="AV222">
            <v>3.457724794485576E-3</v>
          </cell>
          <cell r="AW222">
            <v>0.12239999999999489</v>
          </cell>
          <cell r="AX222">
            <v>35.399000000000001</v>
          </cell>
          <cell r="AY222">
            <v>35.521399999999993</v>
          </cell>
          <cell r="AZ222">
            <v>2.4576291698238657E-3</v>
          </cell>
          <cell r="BA222">
            <v>1.8857142857141542E-2</v>
          </cell>
          <cell r="BB222">
            <v>7.6729000000000003</v>
          </cell>
          <cell r="BC222">
            <v>7.6917571428571421</v>
          </cell>
        </row>
        <row r="223">
          <cell r="B223">
            <v>175</v>
          </cell>
          <cell r="C223">
            <v>25</v>
          </cell>
          <cell r="D223">
            <v>2.8881462227173449E-3</v>
          </cell>
          <cell r="E223">
            <v>0.17500000000000071</v>
          </cell>
          <cell r="F223">
            <v>60.592500000000001</v>
          </cell>
          <cell r="G223">
            <v>60.767499999999998</v>
          </cell>
          <cell r="H223">
            <v>4.2101721563054606E-3</v>
          </cell>
          <cell r="I223">
            <v>0.30991666666666379</v>
          </cell>
          <cell r="J223">
            <v>73.611400000000003</v>
          </cell>
          <cell r="K223">
            <v>73.921316666666669</v>
          </cell>
          <cell r="L223">
            <v>5.6913491492931135E-3</v>
          </cell>
          <cell r="M223">
            <v>3.1666666666666878E-3</v>
          </cell>
          <cell r="N223">
            <v>0.55640000000000001</v>
          </cell>
          <cell r="O223">
            <v>0.55956666666666666</v>
          </cell>
          <cell r="P223">
            <v>2.5659439923568918E-3</v>
          </cell>
          <cell r="Q223">
            <v>0.27833333333333599</v>
          </cell>
          <cell r="R223">
            <v>108.4721</v>
          </cell>
          <cell r="S223">
            <v>108.75043333333333</v>
          </cell>
          <cell r="T223">
            <v>5.1391441597969517E-3</v>
          </cell>
          <cell r="U223">
            <v>0.24549999999999628</v>
          </cell>
          <cell r="V223">
            <v>47.770600000000002</v>
          </cell>
          <cell r="W223">
            <v>48.016099999999994</v>
          </cell>
          <cell r="X223">
            <v>1.710143280502798E-3</v>
          </cell>
          <cell r="Y223">
            <v>7.8249999999998224E-2</v>
          </cell>
          <cell r="Z223">
            <v>45.756399999999999</v>
          </cell>
          <cell r="AA223">
            <v>45.834649999999996</v>
          </cell>
          <cell r="AB223">
            <v>3.6776162167193394E-3</v>
          </cell>
          <cell r="AC223">
            <v>0.18174999999999977</v>
          </cell>
          <cell r="AD223">
            <v>49.4206</v>
          </cell>
          <cell r="AE223">
            <v>49.602350000000001</v>
          </cell>
          <cell r="AF223">
            <v>2.814325269306253E-3</v>
          </cell>
          <cell r="AG223">
            <v>4.6416666666668029E-2</v>
          </cell>
          <cell r="AH223">
            <v>16.492999999999999</v>
          </cell>
          <cell r="AI223">
            <v>16.539416666666668</v>
          </cell>
          <cell r="AJ223">
            <v>2.5381052707238116E-3</v>
          </cell>
          <cell r="AK223">
            <v>4.0357142857143966E-2</v>
          </cell>
          <cell r="AL223">
            <v>15.900499999999999</v>
          </cell>
          <cell r="AM223">
            <v>15.940857142857142</v>
          </cell>
          <cell r="AN223">
            <v>3.9275755076391174E-3</v>
          </cell>
          <cell r="AO223">
            <v>2.9999999999999867E-2</v>
          </cell>
          <cell r="AP223">
            <v>7.6383000000000001</v>
          </cell>
          <cell r="AQ223">
            <v>7.6683000000000003</v>
          </cell>
          <cell r="AR223">
            <v>7.8473953854114138E-4</v>
          </cell>
          <cell r="AS223">
            <v>3.266666666666751E-2</v>
          </cell>
          <cell r="AT223">
            <v>41.627400000000002</v>
          </cell>
          <cell r="AU223">
            <v>41.660066666666665</v>
          </cell>
          <cell r="AV223">
            <v>3.6017966609224747E-3</v>
          </cell>
          <cell r="AW223">
            <v>0.12749999999999467</v>
          </cell>
          <cell r="AX223">
            <v>35.399000000000001</v>
          </cell>
          <cell r="AY223">
            <v>35.526499999999999</v>
          </cell>
          <cell r="AZ223">
            <v>2.5600303852331935E-3</v>
          </cell>
          <cell r="BA223">
            <v>1.9642857142855772E-2</v>
          </cell>
          <cell r="BB223">
            <v>7.6729000000000003</v>
          </cell>
          <cell r="BC223">
            <v>7.6925428571428558</v>
          </cell>
        </row>
        <row r="224">
          <cell r="B224">
            <v>176</v>
          </cell>
          <cell r="C224">
            <v>26</v>
          </cell>
          <cell r="D224">
            <v>3.0036720716260386E-3</v>
          </cell>
          <cell r="E224">
            <v>0.18200000000000074</v>
          </cell>
          <cell r="F224">
            <v>60.592500000000001</v>
          </cell>
          <cell r="G224">
            <v>60.774500000000003</v>
          </cell>
          <cell r="H224">
            <v>4.3785790425576784E-3</v>
          </cell>
          <cell r="I224">
            <v>0.32231333333333034</v>
          </cell>
          <cell r="J224">
            <v>73.611400000000003</v>
          </cell>
          <cell r="K224">
            <v>73.93371333333333</v>
          </cell>
          <cell r="L224">
            <v>5.9190031152648367E-3</v>
          </cell>
          <cell r="M224">
            <v>3.2933333333333556E-3</v>
          </cell>
          <cell r="N224">
            <v>0.55640000000000001</v>
          </cell>
          <cell r="O224">
            <v>0.55969333333333338</v>
          </cell>
          <cell r="P224">
            <v>2.6685817520511676E-3</v>
          </cell>
          <cell r="Q224">
            <v>0.28946666666666943</v>
          </cell>
          <cell r="R224">
            <v>108.4721</v>
          </cell>
          <cell r="S224">
            <v>108.76156666666667</v>
          </cell>
          <cell r="T224">
            <v>5.3447099261888309E-3</v>
          </cell>
          <cell r="U224">
            <v>0.25531999999999611</v>
          </cell>
          <cell r="V224">
            <v>47.770600000000002</v>
          </cell>
          <cell r="W224">
            <v>48.025919999999999</v>
          </cell>
          <cell r="X224">
            <v>1.7785490117229097E-3</v>
          </cell>
          <cell r="Y224">
            <v>8.1379999999998162E-2</v>
          </cell>
          <cell r="Z224">
            <v>45.756399999999999</v>
          </cell>
          <cell r="AA224">
            <v>45.837779999999995</v>
          </cell>
          <cell r="AB224">
            <v>3.8247208653881129E-3</v>
          </cell>
          <cell r="AC224">
            <v>0.18901999999999977</v>
          </cell>
          <cell r="AD224">
            <v>49.4206</v>
          </cell>
          <cell r="AE224">
            <v>49.60962</v>
          </cell>
          <cell r="AF224">
            <v>2.9268982800785036E-3</v>
          </cell>
          <cell r="AG224">
            <v>4.827333333333475E-2</v>
          </cell>
          <cell r="AH224">
            <v>16.492999999999999</v>
          </cell>
          <cell r="AI224">
            <v>16.541273333333333</v>
          </cell>
          <cell r="AJ224">
            <v>2.6396294815527639E-3</v>
          </cell>
          <cell r="AK224">
            <v>4.1971428571429721E-2</v>
          </cell>
          <cell r="AL224">
            <v>15.900499999999999</v>
          </cell>
          <cell r="AM224">
            <v>15.942471428571428</v>
          </cell>
          <cell r="AN224">
            <v>4.0846785279446815E-3</v>
          </cell>
          <cell r="AO224">
            <v>3.1199999999999863E-2</v>
          </cell>
          <cell r="AP224">
            <v>7.6383000000000001</v>
          </cell>
          <cell r="AQ224">
            <v>7.6695000000000002</v>
          </cell>
          <cell r="AR224">
            <v>8.1612912008278699E-4</v>
          </cell>
          <cell r="AS224">
            <v>3.3973333333334209E-2</v>
          </cell>
          <cell r="AT224">
            <v>41.627400000000002</v>
          </cell>
          <cell r="AU224">
            <v>41.661373333333337</v>
          </cell>
          <cell r="AV224">
            <v>3.7458685273593739E-3</v>
          </cell>
          <cell r="AW224">
            <v>0.13259999999999447</v>
          </cell>
          <cell r="AX224">
            <v>35.399000000000001</v>
          </cell>
          <cell r="AY224">
            <v>35.531599999999997</v>
          </cell>
          <cell r="AZ224">
            <v>2.6624316006425212E-3</v>
          </cell>
          <cell r="BA224">
            <v>2.0428571428570002E-2</v>
          </cell>
          <cell r="BB224">
            <v>7.6729000000000003</v>
          </cell>
          <cell r="BC224">
            <v>7.6933285714285704</v>
          </cell>
        </row>
        <row r="225">
          <cell r="B225">
            <v>177</v>
          </cell>
          <cell r="C225">
            <v>27</v>
          </cell>
          <cell r="D225">
            <v>3.119197920534732E-3</v>
          </cell>
          <cell r="E225">
            <v>0.18900000000000078</v>
          </cell>
          <cell r="F225">
            <v>60.592500000000001</v>
          </cell>
          <cell r="G225">
            <v>60.781500000000001</v>
          </cell>
          <cell r="H225">
            <v>4.546985928809897E-3</v>
          </cell>
          <cell r="I225">
            <v>0.3347099999999969</v>
          </cell>
          <cell r="J225">
            <v>73.611400000000003</v>
          </cell>
          <cell r="K225">
            <v>73.946110000000004</v>
          </cell>
          <cell r="L225">
            <v>6.1466570812365616E-3</v>
          </cell>
          <cell r="M225">
            <v>3.4200000000000228E-3</v>
          </cell>
          <cell r="N225">
            <v>0.55640000000000001</v>
          </cell>
          <cell r="O225">
            <v>0.55981999999999998</v>
          </cell>
          <cell r="P225">
            <v>2.771219511745443E-3</v>
          </cell>
          <cell r="Q225">
            <v>0.30060000000000286</v>
          </cell>
          <cell r="R225">
            <v>108.4721</v>
          </cell>
          <cell r="S225">
            <v>108.7727</v>
          </cell>
          <cell r="T225">
            <v>5.5502756925807084E-3</v>
          </cell>
          <cell r="U225">
            <v>0.26513999999999599</v>
          </cell>
          <cell r="V225">
            <v>47.770600000000002</v>
          </cell>
          <cell r="W225">
            <v>48.035739999999997</v>
          </cell>
          <cell r="X225">
            <v>1.8469547429430218E-3</v>
          </cell>
          <cell r="Y225">
            <v>8.4509999999998087E-2</v>
          </cell>
          <cell r="Z225">
            <v>45.756399999999999</v>
          </cell>
          <cell r="AA225">
            <v>45.840909999999994</v>
          </cell>
          <cell r="AB225">
            <v>3.9718255140568865E-3</v>
          </cell>
          <cell r="AC225">
            <v>0.19628999999999977</v>
          </cell>
          <cell r="AD225">
            <v>49.4206</v>
          </cell>
          <cell r="AE225">
            <v>49.616889999999998</v>
          </cell>
          <cell r="AF225">
            <v>3.0394712908507538E-3</v>
          </cell>
          <cell r="AG225">
            <v>5.0130000000001472E-2</v>
          </cell>
          <cell r="AH225">
            <v>16.492999999999999</v>
          </cell>
          <cell r="AI225">
            <v>16.543130000000001</v>
          </cell>
          <cell r="AJ225">
            <v>2.7411536923817167E-3</v>
          </cell>
          <cell r="AK225">
            <v>4.3585714285715484E-2</v>
          </cell>
          <cell r="AL225">
            <v>15.900499999999999</v>
          </cell>
          <cell r="AM225">
            <v>15.944085714285714</v>
          </cell>
          <cell r="AN225">
            <v>4.2417815482502464E-3</v>
          </cell>
          <cell r="AO225">
            <v>3.2399999999999859E-2</v>
          </cell>
          <cell r="AP225">
            <v>7.6383000000000001</v>
          </cell>
          <cell r="AQ225">
            <v>7.6707000000000001</v>
          </cell>
          <cell r="AR225">
            <v>8.4751870162443272E-4</v>
          </cell>
          <cell r="AS225">
            <v>3.5280000000000908E-2</v>
          </cell>
          <cell r="AT225">
            <v>41.627400000000002</v>
          </cell>
          <cell r="AU225">
            <v>41.662680000000002</v>
          </cell>
          <cell r="AV225">
            <v>3.8899403937962727E-3</v>
          </cell>
          <cell r="AW225">
            <v>0.13769999999999424</v>
          </cell>
          <cell r="AX225">
            <v>35.399000000000001</v>
          </cell>
          <cell r="AY225">
            <v>35.536699999999996</v>
          </cell>
          <cell r="AZ225">
            <v>2.764832816051849E-3</v>
          </cell>
          <cell r="BA225">
            <v>2.1214285714284235E-2</v>
          </cell>
          <cell r="BB225">
            <v>7.6729000000000003</v>
          </cell>
          <cell r="BC225">
            <v>7.6941142857142841</v>
          </cell>
        </row>
        <row r="226">
          <cell r="B226">
            <v>178</v>
          </cell>
          <cell r="C226">
            <v>28</v>
          </cell>
          <cell r="D226">
            <v>3.2347237694434262E-3</v>
          </cell>
          <cell r="E226">
            <v>0.19600000000000078</v>
          </cell>
          <cell r="F226">
            <v>60.592500000000001</v>
          </cell>
          <cell r="G226">
            <v>60.788499999999999</v>
          </cell>
          <cell r="H226">
            <v>4.7153928150621156E-3</v>
          </cell>
          <cell r="I226">
            <v>0.34710666666666345</v>
          </cell>
          <cell r="J226">
            <v>73.611400000000003</v>
          </cell>
          <cell r="K226">
            <v>73.958506666666665</v>
          </cell>
          <cell r="L226">
            <v>6.3743110472082865E-3</v>
          </cell>
          <cell r="M226">
            <v>3.5466666666666906E-3</v>
          </cell>
          <cell r="N226">
            <v>0.55640000000000001</v>
          </cell>
          <cell r="O226">
            <v>0.5599466666666667</v>
          </cell>
          <cell r="P226">
            <v>2.8738572714397189E-3</v>
          </cell>
          <cell r="Q226">
            <v>0.3117333333333363</v>
          </cell>
          <cell r="R226">
            <v>108.4721</v>
          </cell>
          <cell r="S226">
            <v>108.78383333333333</v>
          </cell>
          <cell r="T226">
            <v>5.7558414589725859E-3</v>
          </cell>
          <cell r="U226">
            <v>0.27495999999999582</v>
          </cell>
          <cell r="V226">
            <v>47.770600000000002</v>
          </cell>
          <cell r="W226">
            <v>48.045559999999995</v>
          </cell>
          <cell r="X226">
            <v>1.9153604741631337E-3</v>
          </cell>
          <cell r="Y226">
            <v>8.7639999999998011E-2</v>
          </cell>
          <cell r="Z226">
            <v>45.756399999999999</v>
          </cell>
          <cell r="AA226">
            <v>45.84404</v>
          </cell>
          <cell r="AB226">
            <v>4.11893016272566E-3</v>
          </cell>
          <cell r="AC226">
            <v>0.20355999999999977</v>
          </cell>
          <cell r="AD226">
            <v>49.4206</v>
          </cell>
          <cell r="AE226">
            <v>49.624160000000003</v>
          </cell>
          <cell r="AF226">
            <v>3.1520443016230036E-3</v>
          </cell>
          <cell r="AG226">
            <v>5.1986666666668194E-2</v>
          </cell>
          <cell r="AH226">
            <v>16.492999999999999</v>
          </cell>
          <cell r="AI226">
            <v>16.544986666666667</v>
          </cell>
          <cell r="AJ226">
            <v>2.8426779032106691E-3</v>
          </cell>
          <cell r="AK226">
            <v>4.5200000000001239E-2</v>
          </cell>
          <cell r="AL226">
            <v>15.900499999999999</v>
          </cell>
          <cell r="AM226">
            <v>15.9457</v>
          </cell>
          <cell r="AN226">
            <v>4.3988845685558114E-3</v>
          </cell>
          <cell r="AO226">
            <v>3.3599999999999852E-2</v>
          </cell>
          <cell r="AP226">
            <v>7.6383000000000001</v>
          </cell>
          <cell r="AQ226">
            <v>7.6718999999999999</v>
          </cell>
          <cell r="AR226">
            <v>8.7890828316607834E-4</v>
          </cell>
          <cell r="AS226">
            <v>3.6586666666667614E-2</v>
          </cell>
          <cell r="AT226">
            <v>41.627400000000002</v>
          </cell>
          <cell r="AU226">
            <v>41.663986666666666</v>
          </cell>
          <cell r="AV226">
            <v>4.0340122602331718E-3</v>
          </cell>
          <cell r="AW226">
            <v>0.14279999999999404</v>
          </cell>
          <cell r="AX226">
            <v>35.399000000000001</v>
          </cell>
          <cell r="AY226">
            <v>35.541799999999995</v>
          </cell>
          <cell r="AZ226">
            <v>2.8672340314611767E-3</v>
          </cell>
          <cell r="BA226">
            <v>2.1999999999998465E-2</v>
          </cell>
          <cell r="BB226">
            <v>7.6729000000000003</v>
          </cell>
          <cell r="BC226">
            <v>7.6948999999999987</v>
          </cell>
        </row>
        <row r="227">
          <cell r="B227">
            <v>179</v>
          </cell>
          <cell r="C227">
            <v>29</v>
          </cell>
          <cell r="D227">
            <v>3.35024961835212E-3</v>
          </cell>
          <cell r="E227">
            <v>0.20300000000000082</v>
          </cell>
          <cell r="F227">
            <v>60.592500000000001</v>
          </cell>
          <cell r="G227">
            <v>60.795500000000004</v>
          </cell>
          <cell r="H227">
            <v>4.8837997013143342E-3</v>
          </cell>
          <cell r="I227">
            <v>0.35950333333333001</v>
          </cell>
          <cell r="J227">
            <v>73.611400000000003</v>
          </cell>
          <cell r="K227">
            <v>73.970903333333339</v>
          </cell>
          <cell r="L227">
            <v>6.6019650131800113E-3</v>
          </cell>
          <cell r="M227">
            <v>3.6733333333333579E-3</v>
          </cell>
          <cell r="N227">
            <v>0.55640000000000001</v>
          </cell>
          <cell r="O227">
            <v>0.56007333333333331</v>
          </cell>
          <cell r="P227">
            <v>2.9764950311339943E-3</v>
          </cell>
          <cell r="Q227">
            <v>0.32286666666666974</v>
          </cell>
          <cell r="R227">
            <v>108.4721</v>
          </cell>
          <cell r="S227">
            <v>108.79496666666667</v>
          </cell>
          <cell r="T227">
            <v>5.9614072253644642E-3</v>
          </cell>
          <cell r="U227">
            <v>0.2847799999999957</v>
          </cell>
          <cell r="V227">
            <v>47.770600000000002</v>
          </cell>
          <cell r="W227">
            <v>48.05538</v>
          </cell>
          <cell r="X227">
            <v>1.9837662053832457E-3</v>
          </cell>
          <cell r="Y227">
            <v>9.076999999999795E-2</v>
          </cell>
          <cell r="Z227">
            <v>45.756399999999999</v>
          </cell>
          <cell r="AA227">
            <v>45.847169999999998</v>
          </cell>
          <cell r="AB227">
            <v>4.2660348113944336E-3</v>
          </cell>
          <cell r="AC227">
            <v>0.21082999999999974</v>
          </cell>
          <cell r="AD227">
            <v>49.4206</v>
          </cell>
          <cell r="AE227">
            <v>49.631430000000002</v>
          </cell>
          <cell r="AF227">
            <v>3.2646173123952538E-3</v>
          </cell>
          <cell r="AG227">
            <v>5.3843333333334915E-2</v>
          </cell>
          <cell r="AH227">
            <v>16.492999999999999</v>
          </cell>
          <cell r="AI227">
            <v>16.546843333333335</v>
          </cell>
          <cell r="AJ227">
            <v>2.9442021140396214E-3</v>
          </cell>
          <cell r="AK227">
            <v>4.6814285714286995E-2</v>
          </cell>
          <cell r="AL227">
            <v>15.900499999999999</v>
          </cell>
          <cell r="AM227">
            <v>15.947314285714286</v>
          </cell>
          <cell r="AN227">
            <v>4.5559875888613755E-3</v>
          </cell>
          <cell r="AO227">
            <v>3.4799999999999845E-2</v>
          </cell>
          <cell r="AP227">
            <v>7.6383000000000001</v>
          </cell>
          <cell r="AQ227">
            <v>7.6730999999999998</v>
          </cell>
          <cell r="AR227">
            <v>9.1029786470772406E-4</v>
          </cell>
          <cell r="AS227">
            <v>3.7893333333334313E-2</v>
          </cell>
          <cell r="AT227">
            <v>41.627400000000002</v>
          </cell>
          <cell r="AU227">
            <v>41.665293333333338</v>
          </cell>
          <cell r="AV227">
            <v>4.1780841266700706E-3</v>
          </cell>
          <cell r="AW227">
            <v>0.14789999999999384</v>
          </cell>
          <cell r="AX227">
            <v>35.399000000000001</v>
          </cell>
          <cell r="AY227">
            <v>35.546899999999994</v>
          </cell>
          <cell r="AZ227">
            <v>2.9696352468705045E-3</v>
          </cell>
          <cell r="BA227">
            <v>2.2785714285712695E-2</v>
          </cell>
          <cell r="BB227">
            <v>7.6729000000000003</v>
          </cell>
          <cell r="BC227">
            <v>7.6956857142857134</v>
          </cell>
        </row>
        <row r="228">
          <cell r="B228">
            <v>180</v>
          </cell>
          <cell r="C228">
            <v>30</v>
          </cell>
          <cell r="D228">
            <v>3.4657754672608137E-3</v>
          </cell>
          <cell r="E228">
            <v>0.21000000000000085</v>
          </cell>
          <cell r="F228">
            <v>60.592500000000001</v>
          </cell>
          <cell r="G228">
            <v>60.802500000000002</v>
          </cell>
          <cell r="H228">
            <v>5.0522065875665528E-3</v>
          </cell>
          <cell r="I228">
            <v>0.37189999999999657</v>
          </cell>
          <cell r="J228">
            <v>73.611400000000003</v>
          </cell>
          <cell r="K228">
            <v>73.9833</v>
          </cell>
          <cell r="L228">
            <v>6.8296189791517354E-3</v>
          </cell>
          <cell r="M228">
            <v>3.8000000000000256E-3</v>
          </cell>
          <cell r="N228">
            <v>0.55640000000000001</v>
          </cell>
          <cell r="O228">
            <v>0.56020000000000003</v>
          </cell>
          <cell r="P228">
            <v>3.0791327908282701E-3</v>
          </cell>
          <cell r="Q228">
            <v>0.33400000000000318</v>
          </cell>
          <cell r="R228">
            <v>108.4721</v>
          </cell>
          <cell r="S228">
            <v>108.8061</v>
          </cell>
          <cell r="T228">
            <v>6.1669729917563426E-3</v>
          </cell>
          <cell r="U228">
            <v>0.29459999999999553</v>
          </cell>
          <cell r="V228">
            <v>47.770600000000002</v>
          </cell>
          <cell r="W228">
            <v>48.065199999999997</v>
          </cell>
          <cell r="X228">
            <v>2.0521719366033576E-3</v>
          </cell>
          <cell r="Y228">
            <v>9.3899999999997874E-2</v>
          </cell>
          <cell r="Z228">
            <v>45.756399999999999</v>
          </cell>
          <cell r="AA228">
            <v>45.850299999999997</v>
          </cell>
          <cell r="AB228">
            <v>4.4131394600632071E-3</v>
          </cell>
          <cell r="AC228">
            <v>0.21809999999999974</v>
          </cell>
          <cell r="AD228">
            <v>49.4206</v>
          </cell>
          <cell r="AE228">
            <v>49.6387</v>
          </cell>
          <cell r="AF228">
            <v>3.377190323167504E-3</v>
          </cell>
          <cell r="AG228">
            <v>5.5700000000001637E-2</v>
          </cell>
          <cell r="AH228">
            <v>16.492999999999999</v>
          </cell>
          <cell r="AI228">
            <v>16.5487</v>
          </cell>
          <cell r="AJ228">
            <v>3.0457263248685742E-3</v>
          </cell>
          <cell r="AK228">
            <v>4.8428571428572757E-2</v>
          </cell>
          <cell r="AL228">
            <v>15.900499999999999</v>
          </cell>
          <cell r="AM228">
            <v>15.948928571428572</v>
          </cell>
          <cell r="AN228">
            <v>4.7130906091669414E-3</v>
          </cell>
          <cell r="AO228">
            <v>3.5999999999999845E-2</v>
          </cell>
          <cell r="AP228">
            <v>7.6383000000000001</v>
          </cell>
          <cell r="AQ228">
            <v>7.6742999999999997</v>
          </cell>
          <cell r="AR228">
            <v>9.4168744624936968E-4</v>
          </cell>
          <cell r="AS228">
            <v>3.9200000000001012E-2</v>
          </cell>
          <cell r="AT228">
            <v>41.627400000000002</v>
          </cell>
          <cell r="AU228">
            <v>41.666600000000003</v>
          </cell>
          <cell r="AV228">
            <v>4.3221559931069702E-3</v>
          </cell>
          <cell r="AW228">
            <v>0.15299999999999361</v>
          </cell>
          <cell r="AX228">
            <v>35.399000000000001</v>
          </cell>
          <cell r="AY228">
            <v>35.551999999999992</v>
          </cell>
          <cell r="AZ228">
            <v>3.0720364622798322E-3</v>
          </cell>
          <cell r="BA228">
            <v>2.3571428571426929E-2</v>
          </cell>
          <cell r="BB228">
            <v>7.6729000000000003</v>
          </cell>
          <cell r="BC228">
            <v>7.6964714285714271</v>
          </cell>
        </row>
        <row r="229">
          <cell r="B229">
            <v>181</v>
          </cell>
          <cell r="C229">
            <v>1</v>
          </cell>
          <cell r="D229">
            <v>1.4002530963182241E-4</v>
          </cell>
          <cell r="E229">
            <v>8.5138888888888833E-3</v>
          </cell>
          <cell r="F229">
            <v>60.802500000000002</v>
          </cell>
          <cell r="G229">
            <v>60.811013888888894</v>
          </cell>
          <cell r="H229">
            <v>1.9504401669025257E-4</v>
          </cell>
          <cell r="I229">
            <v>1.4429999999999962E-2</v>
          </cell>
          <cell r="J229">
            <v>73.9833</v>
          </cell>
          <cell r="K229">
            <v>73.997730000000004</v>
          </cell>
          <cell r="L229">
            <v>2.5189416478241873E-4</v>
          </cell>
          <cell r="M229">
            <v>1.4111111111111098E-4</v>
          </cell>
          <cell r="N229">
            <v>0.56020000000000003</v>
          </cell>
          <cell r="O229">
            <v>0.56034111111111118</v>
          </cell>
          <cell r="P229">
            <v>1.3349945964018131E-4</v>
          </cell>
          <cell r="Q229">
            <v>1.4525555555555533E-2</v>
          </cell>
          <cell r="R229">
            <v>108.8061</v>
          </cell>
          <cell r="S229">
            <v>108.82062555555555</v>
          </cell>
          <cell r="T229">
            <v>2.3245045849757854E-4</v>
          </cell>
          <cell r="U229">
            <v>1.1172777777777811E-2</v>
          </cell>
          <cell r="V229">
            <v>48.065199999999997</v>
          </cell>
          <cell r="W229">
            <v>48.076372777777777</v>
          </cell>
          <cell r="X229">
            <v>9.7236732002480781E-5</v>
          </cell>
          <cell r="Y229">
            <v>4.4583333333333445E-3</v>
          </cell>
          <cell r="Z229">
            <v>45.850299999999997</v>
          </cell>
          <cell r="AA229">
            <v>45.854758333333329</v>
          </cell>
          <cell r="AB229">
            <v>1.6759996624497533E-4</v>
          </cell>
          <cell r="AC229">
            <v>8.3194444444444574E-3</v>
          </cell>
          <cell r="AD229">
            <v>49.6387</v>
          </cell>
          <cell r="AE229">
            <v>49.647019444444446</v>
          </cell>
          <cell r="AF229">
            <v>1.3871515923036579E-4</v>
          </cell>
          <cell r="AG229">
            <v>2.2955555555555546E-3</v>
          </cell>
          <cell r="AH229">
            <v>16.5487</v>
          </cell>
          <cell r="AI229">
            <v>16.550995555555556</v>
          </cell>
          <cell r="AJ229">
            <v>1.0152421082895247E-4</v>
          </cell>
          <cell r="AK229">
            <v>1.6142857142857586E-3</v>
          </cell>
          <cell r="AL229">
            <v>15.900499999999999</v>
          </cell>
          <cell r="AM229">
            <v>15.902114285714285</v>
          </cell>
          <cell r="AN229">
            <v>1.571030203055647E-4</v>
          </cell>
          <cell r="AO229">
            <v>1.1999999999999947E-3</v>
          </cell>
          <cell r="AP229">
            <v>7.6383000000000001</v>
          </cell>
          <cell r="AQ229">
            <v>7.6395</v>
          </cell>
          <cell r="AR229">
            <v>6.2400099840159264E-5</v>
          </cell>
          <cell r="AS229">
            <v>2.5999999999999799E-3</v>
          </cell>
          <cell r="AT229">
            <v>41.666600000000003</v>
          </cell>
          <cell r="AU229">
            <v>41.669200000000004</v>
          </cell>
          <cell r="AV229">
            <v>1.4407186643689899E-4</v>
          </cell>
          <cell r="AW229">
            <v>5.099999999999787E-3</v>
          </cell>
          <cell r="AX229">
            <v>35.399000000000001</v>
          </cell>
          <cell r="AY229">
            <v>35.4041</v>
          </cell>
          <cell r="AZ229">
            <v>1.0240121540932774E-4</v>
          </cell>
          <cell r="BA229">
            <v>7.8571428571423089E-4</v>
          </cell>
          <cell r="BB229">
            <v>7.6729000000000003</v>
          </cell>
          <cell r="BC229">
            <v>7.6736857142857149</v>
          </cell>
        </row>
        <row r="230">
          <cell r="B230">
            <v>182</v>
          </cell>
          <cell r="C230">
            <v>2</v>
          </cell>
          <cell r="D230">
            <v>2.8005061926364482E-4</v>
          </cell>
          <cell r="E230">
            <v>1.7027777777777767E-2</v>
          </cell>
          <cell r="F230">
            <v>60.802500000000002</v>
          </cell>
          <cell r="G230">
            <v>60.819527777777779</v>
          </cell>
          <cell r="H230">
            <v>3.9008803338050514E-4</v>
          </cell>
          <cell r="I230">
            <v>2.8859999999999924E-2</v>
          </cell>
          <cell r="J230">
            <v>73.9833</v>
          </cell>
          <cell r="K230">
            <v>74.012159999999994</v>
          </cell>
          <cell r="L230">
            <v>5.0378832956483746E-4</v>
          </cell>
          <cell r="M230">
            <v>2.8222222222222196E-4</v>
          </cell>
          <cell r="N230">
            <v>0.56020000000000003</v>
          </cell>
          <cell r="O230">
            <v>0.56048222222222222</v>
          </cell>
          <cell r="P230">
            <v>2.6699891928036261E-4</v>
          </cell>
          <cell r="Q230">
            <v>2.9051111111111066E-2</v>
          </cell>
          <cell r="R230">
            <v>108.8061</v>
          </cell>
          <cell r="S230">
            <v>108.83515111111112</v>
          </cell>
          <cell r="T230">
            <v>4.6490091699515708E-4</v>
          </cell>
          <cell r="U230">
            <v>2.2345555555555622E-2</v>
          </cell>
          <cell r="V230">
            <v>48.065199999999997</v>
          </cell>
          <cell r="W230">
            <v>48.08754555555555</v>
          </cell>
          <cell r="X230">
            <v>1.9447346400496156E-4</v>
          </cell>
          <cell r="Y230">
            <v>8.916666666666689E-3</v>
          </cell>
          <cell r="Z230">
            <v>45.850299999999997</v>
          </cell>
          <cell r="AA230">
            <v>45.859216666666661</v>
          </cell>
          <cell r="AB230">
            <v>3.3519993248995065E-4</v>
          </cell>
          <cell r="AC230">
            <v>1.6638888888888915E-2</v>
          </cell>
          <cell r="AD230">
            <v>49.6387</v>
          </cell>
          <cell r="AE230">
            <v>49.655338888888892</v>
          </cell>
          <cell r="AF230">
            <v>2.7743031846073159E-4</v>
          </cell>
          <cell r="AG230">
            <v>4.5911111111111092E-3</v>
          </cell>
          <cell r="AH230">
            <v>16.5487</v>
          </cell>
          <cell r="AI230">
            <v>16.553291111111111</v>
          </cell>
          <cell r="AJ230">
            <v>2.0304842165790493E-4</v>
          </cell>
          <cell r="AK230">
            <v>3.2285714285715172E-3</v>
          </cell>
          <cell r="AL230">
            <v>15.900499999999999</v>
          </cell>
          <cell r="AM230">
            <v>15.903728571428571</v>
          </cell>
          <cell r="AN230">
            <v>3.142060406111294E-4</v>
          </cell>
          <cell r="AO230">
            <v>2.3999999999999894E-3</v>
          </cell>
          <cell r="AP230">
            <v>7.6383000000000001</v>
          </cell>
          <cell r="AQ230">
            <v>7.6406999999999998</v>
          </cell>
          <cell r="AR230">
            <v>1.2480019968031853E-4</v>
          </cell>
          <cell r="AS230">
            <v>5.1999999999999599E-3</v>
          </cell>
          <cell r="AT230">
            <v>41.666600000000003</v>
          </cell>
          <cell r="AU230">
            <v>41.671800000000005</v>
          </cell>
          <cell r="AV230">
            <v>2.8814373287379798E-4</v>
          </cell>
          <cell r="AW230">
            <v>1.0199999999999574E-2</v>
          </cell>
          <cell r="AX230">
            <v>35.399000000000001</v>
          </cell>
          <cell r="AY230">
            <v>35.409199999999998</v>
          </cell>
          <cell r="AZ230">
            <v>2.0480243081865548E-4</v>
          </cell>
          <cell r="BA230">
            <v>1.5714285714284618E-3</v>
          </cell>
          <cell r="BB230">
            <v>7.6729000000000003</v>
          </cell>
          <cell r="BC230">
            <v>7.6744714285714286</v>
          </cell>
        </row>
        <row r="231">
          <cell r="B231">
            <v>183</v>
          </cell>
          <cell r="C231">
            <v>3</v>
          </cell>
          <cell r="D231">
            <v>4.2007592889546717E-4</v>
          </cell>
          <cell r="E231">
            <v>2.5541666666666647E-2</v>
          </cell>
          <cell r="F231">
            <v>60.802500000000002</v>
          </cell>
          <cell r="G231">
            <v>60.828041666666671</v>
          </cell>
          <cell r="H231">
            <v>5.8513205007075769E-4</v>
          </cell>
          <cell r="I231">
            <v>4.3289999999999891E-2</v>
          </cell>
          <cell r="J231">
            <v>73.9833</v>
          </cell>
          <cell r="K231">
            <v>74.026589999999999</v>
          </cell>
          <cell r="L231">
            <v>7.556824943472562E-4</v>
          </cell>
          <cell r="M231">
            <v>4.2333333333333296E-4</v>
          </cell>
          <cell r="N231">
            <v>0.56020000000000003</v>
          </cell>
          <cell r="O231">
            <v>0.56062333333333336</v>
          </cell>
          <cell r="P231">
            <v>4.0049837892054392E-4</v>
          </cell>
          <cell r="Q231">
            <v>4.3576666666666597E-2</v>
          </cell>
          <cell r="R231">
            <v>108.8061</v>
          </cell>
          <cell r="S231">
            <v>108.84967666666667</v>
          </cell>
          <cell r="T231">
            <v>6.9735137549273556E-4</v>
          </cell>
          <cell r="U231">
            <v>3.3518333333333435E-2</v>
          </cell>
          <cell r="V231">
            <v>48.065199999999997</v>
          </cell>
          <cell r="W231">
            <v>48.098718333333331</v>
          </cell>
          <cell r="X231">
            <v>2.9171019600744236E-4</v>
          </cell>
          <cell r="Y231">
            <v>1.3375000000000033E-2</v>
          </cell>
          <cell r="Z231">
            <v>45.850299999999997</v>
          </cell>
          <cell r="AA231">
            <v>45.863675000000001</v>
          </cell>
          <cell r="AB231">
            <v>5.0279989873492606E-4</v>
          </cell>
          <cell r="AC231">
            <v>2.4958333333333371E-2</v>
          </cell>
          <cell r="AD231">
            <v>49.6387</v>
          </cell>
          <cell r="AE231">
            <v>49.663658333333331</v>
          </cell>
          <cell r="AF231">
            <v>4.1614547769109732E-4</v>
          </cell>
          <cell r="AG231">
            <v>6.8866666666666633E-3</v>
          </cell>
          <cell r="AH231">
            <v>16.5487</v>
          </cell>
          <cell r="AI231">
            <v>16.555586666666667</v>
          </cell>
          <cell r="AJ231">
            <v>3.045726324868574E-4</v>
          </cell>
          <cell r="AK231">
            <v>4.8428571428572754E-3</v>
          </cell>
          <cell r="AL231">
            <v>15.900499999999999</v>
          </cell>
          <cell r="AM231">
            <v>15.905342857142857</v>
          </cell>
          <cell r="AN231">
            <v>4.7130906091669405E-4</v>
          </cell>
          <cell r="AO231">
            <v>3.5999999999999843E-3</v>
          </cell>
          <cell r="AP231">
            <v>7.6383000000000001</v>
          </cell>
          <cell r="AQ231">
            <v>7.6418999999999997</v>
          </cell>
          <cell r="AR231">
            <v>1.8720029952047781E-4</v>
          </cell>
          <cell r="AS231">
            <v>7.7999999999999407E-3</v>
          </cell>
          <cell r="AT231">
            <v>41.666600000000003</v>
          </cell>
          <cell r="AU231">
            <v>41.674400000000006</v>
          </cell>
          <cell r="AV231">
            <v>4.32215599310697E-4</v>
          </cell>
          <cell r="AW231">
            <v>1.5299999999999361E-2</v>
          </cell>
          <cell r="AX231">
            <v>35.399000000000001</v>
          </cell>
          <cell r="AY231">
            <v>35.414299999999997</v>
          </cell>
          <cell r="AZ231">
            <v>3.0720364622798321E-4</v>
          </cell>
          <cell r="BA231">
            <v>2.3571428571426928E-3</v>
          </cell>
          <cell r="BB231">
            <v>7.6729000000000003</v>
          </cell>
          <cell r="BC231">
            <v>7.6752571428571432</v>
          </cell>
        </row>
        <row r="232">
          <cell r="B232">
            <v>184</v>
          </cell>
          <cell r="C232">
            <v>4</v>
          </cell>
          <cell r="D232">
            <v>5.6010123852728963E-4</v>
          </cell>
          <cell r="E232">
            <v>3.4055555555555533E-2</v>
          </cell>
          <cell r="F232">
            <v>60.802500000000002</v>
          </cell>
          <cell r="G232">
            <v>60.836555555555556</v>
          </cell>
          <cell r="H232">
            <v>7.8017606676101029E-4</v>
          </cell>
          <cell r="I232">
            <v>5.7719999999999848E-2</v>
          </cell>
          <cell r="J232">
            <v>73.9833</v>
          </cell>
          <cell r="K232">
            <v>74.041020000000003</v>
          </cell>
          <cell r="L232">
            <v>1.0075766591296749E-3</v>
          </cell>
          <cell r="M232">
            <v>5.6444444444444391E-4</v>
          </cell>
          <cell r="N232">
            <v>0.56020000000000003</v>
          </cell>
          <cell r="O232">
            <v>0.56076444444444451</v>
          </cell>
          <cell r="P232">
            <v>5.3399783856072523E-4</v>
          </cell>
          <cell r="Q232">
            <v>5.8102222222222132E-2</v>
          </cell>
          <cell r="R232">
            <v>108.8061</v>
          </cell>
          <cell r="S232">
            <v>108.86420222222222</v>
          </cell>
          <cell r="T232">
            <v>9.2980183399031416E-4</v>
          </cell>
          <cell r="U232">
            <v>4.4691111111111244E-2</v>
          </cell>
          <cell r="V232">
            <v>48.065199999999997</v>
          </cell>
          <cell r="W232">
            <v>48.109891111111111</v>
          </cell>
          <cell r="X232">
            <v>3.8894692800992312E-4</v>
          </cell>
          <cell r="Y232">
            <v>1.7833333333333378E-2</v>
          </cell>
          <cell r="Z232">
            <v>45.850299999999997</v>
          </cell>
          <cell r="AA232">
            <v>45.868133333333333</v>
          </cell>
          <cell r="AB232">
            <v>6.7039986497990131E-4</v>
          </cell>
          <cell r="AC232">
            <v>3.327777777777783E-2</v>
          </cell>
          <cell r="AD232">
            <v>49.6387</v>
          </cell>
          <cell r="AE232">
            <v>49.671977777777776</v>
          </cell>
          <cell r="AF232">
            <v>5.5486063692146317E-4</v>
          </cell>
          <cell r="AG232">
            <v>9.1822222222222184E-3</v>
          </cell>
          <cell r="AH232">
            <v>16.5487</v>
          </cell>
          <cell r="AI232">
            <v>16.557882222222222</v>
          </cell>
          <cell r="AJ232">
            <v>4.0609684331580987E-4</v>
          </cell>
          <cell r="AK232">
            <v>6.4571428571430344E-3</v>
          </cell>
          <cell r="AL232">
            <v>15.900499999999999</v>
          </cell>
          <cell r="AM232">
            <v>15.906957142857141</v>
          </cell>
          <cell r="AN232">
            <v>6.284120812222588E-4</v>
          </cell>
          <cell r="AO232">
            <v>4.7999999999999788E-3</v>
          </cell>
          <cell r="AP232">
            <v>7.6383000000000001</v>
          </cell>
          <cell r="AQ232">
            <v>7.6431000000000004</v>
          </cell>
          <cell r="AR232">
            <v>2.4960039936063706E-4</v>
          </cell>
          <cell r="AS232">
            <v>1.039999999999992E-2</v>
          </cell>
          <cell r="AT232">
            <v>41.666600000000003</v>
          </cell>
          <cell r="AU232">
            <v>41.677</v>
          </cell>
          <cell r="AV232">
            <v>5.7628746574759596E-4</v>
          </cell>
          <cell r="AW232">
            <v>2.0399999999999148E-2</v>
          </cell>
          <cell r="AX232">
            <v>35.399000000000001</v>
          </cell>
          <cell r="AY232">
            <v>35.419400000000003</v>
          </cell>
          <cell r="AZ232">
            <v>4.0960486163731097E-4</v>
          </cell>
          <cell r="BA232">
            <v>3.1428571428569235E-3</v>
          </cell>
          <cell r="BB232">
            <v>7.6729000000000003</v>
          </cell>
          <cell r="BC232">
            <v>7.6760428571428569</v>
          </cell>
        </row>
        <row r="233">
          <cell r="B233">
            <v>185</v>
          </cell>
          <cell r="C233">
            <v>5</v>
          </cell>
          <cell r="D233">
            <v>7.0012654815911209E-4</v>
          </cell>
          <cell r="E233">
            <v>4.256944444444441E-2</v>
          </cell>
          <cell r="F233">
            <v>60.802500000000002</v>
          </cell>
          <cell r="G233">
            <v>60.845069444444448</v>
          </cell>
          <cell r="H233">
            <v>9.7522008345126299E-4</v>
          </cell>
          <cell r="I233">
            <v>7.2149999999999812E-2</v>
          </cell>
          <cell r="J233">
            <v>73.9833</v>
          </cell>
          <cell r="K233">
            <v>74.055449999999993</v>
          </cell>
          <cell r="L233">
            <v>1.2594708239120937E-3</v>
          </cell>
          <cell r="M233">
            <v>7.0555555555555497E-4</v>
          </cell>
          <cell r="N233">
            <v>0.56020000000000003</v>
          </cell>
          <cell r="O233">
            <v>0.56090555555555555</v>
          </cell>
          <cell r="P233">
            <v>6.6749729820090664E-4</v>
          </cell>
          <cell r="Q233">
            <v>7.2627777777777666E-2</v>
          </cell>
          <cell r="R233">
            <v>108.8061</v>
          </cell>
          <cell r="S233">
            <v>108.87872777777778</v>
          </cell>
          <cell r="T233">
            <v>1.1622522924878927E-3</v>
          </cell>
          <cell r="U233">
            <v>5.586388888888906E-2</v>
          </cell>
          <cell r="V233">
            <v>48.065199999999997</v>
          </cell>
          <cell r="W233">
            <v>48.121063888888884</v>
          </cell>
          <cell r="X233">
            <v>4.8618366001240389E-4</v>
          </cell>
          <cell r="Y233">
            <v>2.2291666666666723E-2</v>
          </cell>
          <cell r="Z233">
            <v>45.850299999999997</v>
          </cell>
          <cell r="AA233">
            <v>45.872591666666665</v>
          </cell>
          <cell r="AB233">
            <v>8.3799983122487666E-4</v>
          </cell>
          <cell r="AC233">
            <v>4.1597222222222285E-2</v>
          </cell>
          <cell r="AD233">
            <v>49.6387</v>
          </cell>
          <cell r="AE233">
            <v>49.680297222222222</v>
          </cell>
          <cell r="AF233">
            <v>6.9357579615182902E-4</v>
          </cell>
          <cell r="AG233">
            <v>1.1477777777777773E-2</v>
          </cell>
          <cell r="AH233">
            <v>16.5487</v>
          </cell>
          <cell r="AI233">
            <v>16.560177777777778</v>
          </cell>
          <cell r="AJ233">
            <v>5.0762105414476233E-4</v>
          </cell>
          <cell r="AK233">
            <v>8.0714285714287935E-3</v>
          </cell>
          <cell r="AL233">
            <v>15.900499999999999</v>
          </cell>
          <cell r="AM233">
            <v>15.908571428571427</v>
          </cell>
          <cell r="AN233">
            <v>7.8551510152782345E-4</v>
          </cell>
          <cell r="AO233">
            <v>5.9999999999999732E-3</v>
          </cell>
          <cell r="AP233">
            <v>7.6383000000000001</v>
          </cell>
          <cell r="AQ233">
            <v>7.6443000000000003</v>
          </cell>
          <cell r="AR233">
            <v>3.1200049920079631E-4</v>
          </cell>
          <cell r="AS233">
            <v>1.2999999999999901E-2</v>
          </cell>
          <cell r="AT233">
            <v>41.666600000000003</v>
          </cell>
          <cell r="AU233">
            <v>41.679600000000001</v>
          </cell>
          <cell r="AV233">
            <v>7.2035933218449492E-4</v>
          </cell>
          <cell r="AW233">
            <v>2.5499999999998937E-2</v>
          </cell>
          <cell r="AX233">
            <v>35.399000000000001</v>
          </cell>
          <cell r="AY233">
            <v>35.424500000000002</v>
          </cell>
          <cell r="AZ233">
            <v>5.1200607704663867E-4</v>
          </cell>
          <cell r="BA233">
            <v>3.9285714285711548E-3</v>
          </cell>
          <cell r="BB233">
            <v>7.6729000000000003</v>
          </cell>
          <cell r="BC233">
            <v>7.6768285714285716</v>
          </cell>
        </row>
        <row r="234">
          <cell r="B234">
            <v>186</v>
          </cell>
          <cell r="C234">
            <v>6</v>
          </cell>
          <cell r="D234">
            <v>8.4015185779093434E-4</v>
          </cell>
          <cell r="E234">
            <v>5.1083333333333293E-2</v>
          </cell>
          <cell r="F234">
            <v>60.802500000000002</v>
          </cell>
          <cell r="G234">
            <v>60.853583333333333</v>
          </cell>
          <cell r="H234">
            <v>1.1702641001415154E-3</v>
          </cell>
          <cell r="I234">
            <v>8.6579999999999782E-2</v>
          </cell>
          <cell r="J234">
            <v>73.9833</v>
          </cell>
          <cell r="K234">
            <v>74.069879999999998</v>
          </cell>
          <cell r="L234">
            <v>1.5113649886945124E-3</v>
          </cell>
          <cell r="M234">
            <v>8.4666666666666592E-4</v>
          </cell>
          <cell r="N234">
            <v>0.56020000000000003</v>
          </cell>
          <cell r="O234">
            <v>0.56104666666666669</v>
          </cell>
          <cell r="P234">
            <v>8.0099675784108784E-4</v>
          </cell>
          <cell r="Q234">
            <v>8.7153333333333194E-2</v>
          </cell>
          <cell r="R234">
            <v>108.8061</v>
          </cell>
          <cell r="S234">
            <v>108.89325333333333</v>
          </cell>
          <cell r="T234">
            <v>1.3947027509854711E-3</v>
          </cell>
          <cell r="U234">
            <v>6.7036666666666869E-2</v>
          </cell>
          <cell r="V234">
            <v>48.065199999999997</v>
          </cell>
          <cell r="W234">
            <v>48.132236666666664</v>
          </cell>
          <cell r="X234">
            <v>5.8342039201488471E-4</v>
          </cell>
          <cell r="Y234">
            <v>2.6750000000000065E-2</v>
          </cell>
          <cell r="Z234">
            <v>45.850299999999997</v>
          </cell>
          <cell r="AA234">
            <v>45.877049999999997</v>
          </cell>
          <cell r="AB234">
            <v>1.0055997974698521E-3</v>
          </cell>
          <cell r="AC234">
            <v>4.9916666666666741E-2</v>
          </cell>
          <cell r="AD234">
            <v>49.6387</v>
          </cell>
          <cell r="AE234">
            <v>49.688616666666668</v>
          </cell>
          <cell r="AF234">
            <v>8.3229095538219465E-4</v>
          </cell>
          <cell r="AG234">
            <v>1.3773333333333327E-2</v>
          </cell>
          <cell r="AH234">
            <v>16.5487</v>
          </cell>
          <cell r="AI234">
            <v>16.562473333333333</v>
          </cell>
          <cell r="AJ234">
            <v>6.091452649737148E-4</v>
          </cell>
          <cell r="AK234">
            <v>9.6857142857145508E-3</v>
          </cell>
          <cell r="AL234">
            <v>15.900499999999999</v>
          </cell>
          <cell r="AM234">
            <v>15.910185714285713</v>
          </cell>
          <cell r="AN234">
            <v>9.426181218333881E-4</v>
          </cell>
          <cell r="AO234">
            <v>7.1999999999999686E-3</v>
          </cell>
          <cell r="AP234">
            <v>7.6383000000000001</v>
          </cell>
          <cell r="AQ234">
            <v>7.6455000000000002</v>
          </cell>
          <cell r="AR234">
            <v>3.7440059904095561E-4</v>
          </cell>
          <cell r="AS234">
            <v>1.5599999999999881E-2</v>
          </cell>
          <cell r="AT234">
            <v>41.666600000000003</v>
          </cell>
          <cell r="AU234">
            <v>41.682200000000002</v>
          </cell>
          <cell r="AV234">
            <v>8.6443119862139399E-4</v>
          </cell>
          <cell r="AW234">
            <v>3.0599999999998722E-2</v>
          </cell>
          <cell r="AX234">
            <v>35.399000000000001</v>
          </cell>
          <cell r="AY234">
            <v>35.429600000000001</v>
          </cell>
          <cell r="AZ234">
            <v>6.1440729245596643E-4</v>
          </cell>
          <cell r="BA234">
            <v>4.7142857142853855E-3</v>
          </cell>
          <cell r="BB234">
            <v>7.6729000000000003</v>
          </cell>
          <cell r="BC234">
            <v>7.6776142857142853</v>
          </cell>
        </row>
        <row r="235">
          <cell r="B235">
            <v>187</v>
          </cell>
          <cell r="C235">
            <v>7</v>
          </cell>
          <cell r="D235">
            <v>9.8017716742275691E-4</v>
          </cell>
          <cell r="E235">
            <v>5.9597222222222176E-2</v>
          </cell>
          <cell r="F235">
            <v>60.802500000000002</v>
          </cell>
          <cell r="G235">
            <v>60.862097222222225</v>
          </cell>
          <cell r="H235">
            <v>1.365308116831768E-3</v>
          </cell>
          <cell r="I235">
            <v>0.10100999999999974</v>
          </cell>
          <cell r="J235">
            <v>73.9833</v>
          </cell>
          <cell r="K235">
            <v>74.084310000000002</v>
          </cell>
          <cell r="L235">
            <v>1.7632591534769311E-3</v>
          </cell>
          <cell r="M235">
            <v>9.8777777777777688E-4</v>
          </cell>
          <cell r="N235">
            <v>0.56020000000000003</v>
          </cell>
          <cell r="O235">
            <v>0.56118777777777784</v>
          </cell>
          <cell r="P235">
            <v>9.3449621748126915E-4</v>
          </cell>
          <cell r="Q235">
            <v>0.10167888888888872</v>
          </cell>
          <cell r="R235">
            <v>108.8061</v>
          </cell>
          <cell r="S235">
            <v>108.90777888888888</v>
          </cell>
          <cell r="T235">
            <v>1.6271532094830497E-3</v>
          </cell>
          <cell r="U235">
            <v>7.8209444444444678E-2</v>
          </cell>
          <cell r="V235">
            <v>48.065199999999997</v>
          </cell>
          <cell r="W235">
            <v>48.143409444444444</v>
          </cell>
          <cell r="X235">
            <v>6.8065712401736548E-4</v>
          </cell>
          <cell r="Y235">
            <v>3.1208333333333411E-2</v>
          </cell>
          <cell r="Z235">
            <v>45.850299999999997</v>
          </cell>
          <cell r="AA235">
            <v>45.881508333333329</v>
          </cell>
          <cell r="AB235">
            <v>1.1731997637148275E-3</v>
          </cell>
          <cell r="AC235">
            <v>5.8236111111111197E-2</v>
          </cell>
          <cell r="AD235">
            <v>49.6387</v>
          </cell>
          <cell r="AE235">
            <v>49.696936111111114</v>
          </cell>
          <cell r="AF235">
            <v>9.710061146125605E-4</v>
          </cell>
          <cell r="AG235">
            <v>1.6068888888888879E-2</v>
          </cell>
          <cell r="AH235">
            <v>16.5487</v>
          </cell>
          <cell r="AI235">
            <v>16.564768888888889</v>
          </cell>
          <cell r="AJ235">
            <v>7.1066947580266727E-4</v>
          </cell>
          <cell r="AK235">
            <v>1.130000000000031E-2</v>
          </cell>
          <cell r="AL235">
            <v>15.900499999999999</v>
          </cell>
          <cell r="AM235">
            <v>15.911799999999999</v>
          </cell>
          <cell r="AN235">
            <v>1.0997211421389529E-3</v>
          </cell>
          <cell r="AO235">
            <v>8.3999999999999631E-3</v>
          </cell>
          <cell r="AP235">
            <v>7.6383000000000001</v>
          </cell>
          <cell r="AQ235">
            <v>7.6467000000000001</v>
          </cell>
          <cell r="AR235">
            <v>4.3680069888111486E-4</v>
          </cell>
          <cell r="AS235">
            <v>1.8199999999999862E-2</v>
          </cell>
          <cell r="AT235">
            <v>41.666600000000003</v>
          </cell>
          <cell r="AU235">
            <v>41.684800000000003</v>
          </cell>
          <cell r="AV235">
            <v>1.008503065058293E-3</v>
          </cell>
          <cell r="AW235">
            <v>3.5699999999998511E-2</v>
          </cell>
          <cell r="AX235">
            <v>35.399000000000001</v>
          </cell>
          <cell r="AY235">
            <v>35.434699999999999</v>
          </cell>
          <cell r="AZ235">
            <v>7.1680850786529418E-4</v>
          </cell>
          <cell r="BA235">
            <v>5.4999999999996163E-3</v>
          </cell>
          <cell r="BB235">
            <v>7.6729000000000003</v>
          </cell>
          <cell r="BC235">
            <v>7.6783999999999999</v>
          </cell>
        </row>
        <row r="236">
          <cell r="B236">
            <v>188</v>
          </cell>
          <cell r="C236">
            <v>8</v>
          </cell>
          <cell r="D236">
            <v>1.1202024770545793E-3</v>
          </cell>
          <cell r="E236">
            <v>6.8111111111111067E-2</v>
          </cell>
          <cell r="F236">
            <v>60.802500000000002</v>
          </cell>
          <cell r="G236">
            <v>60.87061111111111</v>
          </cell>
          <cell r="H236">
            <v>1.5603521335220206E-3</v>
          </cell>
          <cell r="I236">
            <v>0.1154399999999997</v>
          </cell>
          <cell r="J236">
            <v>73.9833</v>
          </cell>
          <cell r="K236">
            <v>74.098740000000006</v>
          </cell>
          <cell r="L236">
            <v>2.0151533182593499E-3</v>
          </cell>
          <cell r="M236">
            <v>1.1288888888888878E-3</v>
          </cell>
          <cell r="N236">
            <v>0.56020000000000003</v>
          </cell>
          <cell r="O236">
            <v>0.56132888888888888</v>
          </cell>
          <cell r="P236">
            <v>1.0679956771214505E-3</v>
          </cell>
          <cell r="Q236">
            <v>0.11620444444444426</v>
          </cell>
          <cell r="R236">
            <v>108.8061</v>
          </cell>
          <cell r="S236">
            <v>108.92230444444445</v>
          </cell>
          <cell r="T236">
            <v>1.8596036679806283E-3</v>
          </cell>
          <cell r="U236">
            <v>8.9382222222222488E-2</v>
          </cell>
          <cell r="V236">
            <v>48.065199999999997</v>
          </cell>
          <cell r="W236">
            <v>48.154582222222217</v>
          </cell>
          <cell r="X236">
            <v>7.7789385601984625E-4</v>
          </cell>
          <cell r="Y236">
            <v>3.5666666666666756E-2</v>
          </cell>
          <cell r="Z236">
            <v>45.850299999999997</v>
          </cell>
          <cell r="AA236">
            <v>45.885966666666661</v>
          </cell>
          <cell r="AB236">
            <v>1.3407997299598026E-3</v>
          </cell>
          <cell r="AC236">
            <v>6.6555555555555659E-2</v>
          </cell>
          <cell r="AD236">
            <v>49.6387</v>
          </cell>
          <cell r="AE236">
            <v>49.705255555555553</v>
          </cell>
          <cell r="AF236">
            <v>1.1097212738429263E-3</v>
          </cell>
          <cell r="AG236">
            <v>1.8364444444444437E-2</v>
          </cell>
          <cell r="AH236">
            <v>16.5487</v>
          </cell>
          <cell r="AI236">
            <v>16.567064444444444</v>
          </cell>
          <cell r="AJ236">
            <v>8.1219368663161973E-4</v>
          </cell>
          <cell r="AK236">
            <v>1.2914285714286069E-2</v>
          </cell>
          <cell r="AL236">
            <v>15.900499999999999</v>
          </cell>
          <cell r="AM236">
            <v>15.913414285714286</v>
          </cell>
          <cell r="AN236">
            <v>1.2568241624445176E-3</v>
          </cell>
          <cell r="AO236">
            <v>9.5999999999999575E-3</v>
          </cell>
          <cell r="AP236">
            <v>7.6383000000000001</v>
          </cell>
          <cell r="AQ236">
            <v>7.6478999999999999</v>
          </cell>
          <cell r="AR236">
            <v>4.9920079872127412E-4</v>
          </cell>
          <cell r="AS236">
            <v>2.0799999999999839E-2</v>
          </cell>
          <cell r="AT236">
            <v>41.666600000000003</v>
          </cell>
          <cell r="AU236">
            <v>41.687400000000004</v>
          </cell>
          <cell r="AV236">
            <v>1.1525749314951919E-3</v>
          </cell>
          <cell r="AW236">
            <v>4.0799999999998296E-2</v>
          </cell>
          <cell r="AX236">
            <v>35.399000000000001</v>
          </cell>
          <cell r="AY236">
            <v>35.439799999999998</v>
          </cell>
          <cell r="AZ236">
            <v>8.1920972327462194E-4</v>
          </cell>
          <cell r="BA236">
            <v>6.2857142857138471E-3</v>
          </cell>
          <cell r="BB236">
            <v>7.6729000000000003</v>
          </cell>
          <cell r="BC236">
            <v>7.6791857142857145</v>
          </cell>
        </row>
        <row r="237">
          <cell r="B237">
            <v>189</v>
          </cell>
          <cell r="C237">
            <v>9</v>
          </cell>
          <cell r="D237">
            <v>1.2602277866864016E-3</v>
          </cell>
          <cell r="E237">
            <v>7.6624999999999943E-2</v>
          </cell>
          <cell r="F237">
            <v>60.802500000000002</v>
          </cell>
          <cell r="G237">
            <v>60.879125000000002</v>
          </cell>
          <cell r="H237">
            <v>1.7553961502122734E-3</v>
          </cell>
          <cell r="I237">
            <v>0.12986999999999965</v>
          </cell>
          <cell r="J237">
            <v>73.9833</v>
          </cell>
          <cell r="K237">
            <v>74.113169999999997</v>
          </cell>
          <cell r="L237">
            <v>2.2670474830417684E-3</v>
          </cell>
          <cell r="M237">
            <v>1.269999999999999E-3</v>
          </cell>
          <cell r="N237">
            <v>0.56020000000000003</v>
          </cell>
          <cell r="O237">
            <v>0.56147000000000002</v>
          </cell>
          <cell r="P237">
            <v>1.2014951367616319E-3</v>
          </cell>
          <cell r="Q237">
            <v>0.13072999999999979</v>
          </cell>
          <cell r="R237">
            <v>108.8061</v>
          </cell>
          <cell r="S237">
            <v>108.93683</v>
          </cell>
          <cell r="T237">
            <v>2.0920541264782067E-3</v>
          </cell>
          <cell r="U237">
            <v>0.10055500000000031</v>
          </cell>
          <cell r="V237">
            <v>48.065199999999997</v>
          </cell>
          <cell r="W237">
            <v>48.165754999999997</v>
          </cell>
          <cell r="X237">
            <v>8.7513058802232702E-4</v>
          </cell>
          <cell r="Y237">
            <v>4.0125000000000098E-2</v>
          </cell>
          <cell r="Z237">
            <v>45.850299999999997</v>
          </cell>
          <cell r="AA237">
            <v>45.890425</v>
          </cell>
          <cell r="AB237">
            <v>1.5083996962047782E-3</v>
          </cell>
          <cell r="AC237">
            <v>7.4875000000000108E-2</v>
          </cell>
          <cell r="AD237">
            <v>49.6387</v>
          </cell>
          <cell r="AE237">
            <v>49.713574999999999</v>
          </cell>
          <cell r="AF237">
            <v>1.2484364330732922E-3</v>
          </cell>
          <cell r="AG237">
            <v>2.0659999999999991E-2</v>
          </cell>
          <cell r="AH237">
            <v>16.5487</v>
          </cell>
          <cell r="AI237">
            <v>16.56936</v>
          </cell>
          <cell r="AJ237">
            <v>9.137178974605722E-4</v>
          </cell>
          <cell r="AK237">
            <v>1.4528571428571826E-2</v>
          </cell>
          <cell r="AL237">
            <v>15.900499999999999</v>
          </cell>
          <cell r="AM237">
            <v>15.915028571428572</v>
          </cell>
          <cell r="AN237">
            <v>1.4139271827500824E-3</v>
          </cell>
          <cell r="AO237">
            <v>1.0799999999999952E-2</v>
          </cell>
          <cell r="AP237">
            <v>7.6383000000000001</v>
          </cell>
          <cell r="AQ237">
            <v>7.6490999999999998</v>
          </cell>
          <cell r="AR237">
            <v>5.6160089856143337E-4</v>
          </cell>
          <cell r="AS237">
            <v>2.339999999999982E-2</v>
          </cell>
          <cell r="AT237">
            <v>41.666600000000003</v>
          </cell>
          <cell r="AU237">
            <v>41.690000000000005</v>
          </cell>
          <cell r="AV237">
            <v>1.2966467979320909E-3</v>
          </cell>
          <cell r="AW237">
            <v>4.5899999999998088E-2</v>
          </cell>
          <cell r="AX237">
            <v>35.399000000000001</v>
          </cell>
          <cell r="AY237">
            <v>35.444899999999997</v>
          </cell>
          <cell r="AZ237">
            <v>9.216109386839497E-4</v>
          </cell>
          <cell r="BA237">
            <v>7.0714285714280779E-3</v>
          </cell>
          <cell r="BB237">
            <v>7.6729000000000003</v>
          </cell>
          <cell r="BC237">
            <v>7.6799714285714282</v>
          </cell>
        </row>
        <row r="238">
          <cell r="B238">
            <v>190</v>
          </cell>
          <cell r="C238">
            <v>10</v>
          </cell>
          <cell r="D238">
            <v>1.4002530963182242E-3</v>
          </cell>
          <cell r="E238">
            <v>8.513888888888882E-2</v>
          </cell>
          <cell r="F238">
            <v>60.802500000000002</v>
          </cell>
          <cell r="G238">
            <v>60.887638888888894</v>
          </cell>
          <cell r="H238">
            <v>1.950440166902526E-3</v>
          </cell>
          <cell r="I238">
            <v>0.14429999999999962</v>
          </cell>
          <cell r="J238">
            <v>73.9833</v>
          </cell>
          <cell r="K238">
            <v>74.127600000000001</v>
          </cell>
          <cell r="L238">
            <v>2.5189416478241873E-3</v>
          </cell>
          <cell r="M238">
            <v>1.4111111111111099E-3</v>
          </cell>
          <cell r="N238">
            <v>0.56020000000000003</v>
          </cell>
          <cell r="O238">
            <v>0.56161111111111117</v>
          </cell>
          <cell r="P238">
            <v>1.3349945964018133E-3</v>
          </cell>
          <cell r="Q238">
            <v>0.14525555555555533</v>
          </cell>
          <cell r="R238">
            <v>108.8061</v>
          </cell>
          <cell r="S238">
            <v>108.95135555555555</v>
          </cell>
          <cell r="T238">
            <v>2.3245045849757855E-3</v>
          </cell>
          <cell r="U238">
            <v>0.11172777777777812</v>
          </cell>
          <cell r="V238">
            <v>48.065199999999997</v>
          </cell>
          <cell r="W238">
            <v>48.176927777777777</v>
          </cell>
          <cell r="X238">
            <v>9.7236732002480778E-4</v>
          </cell>
          <cell r="Y238">
            <v>4.4583333333333447E-2</v>
          </cell>
          <cell r="Z238">
            <v>45.850299999999997</v>
          </cell>
          <cell r="AA238">
            <v>45.894883333333333</v>
          </cell>
          <cell r="AB238">
            <v>1.6759996624497533E-3</v>
          </cell>
          <cell r="AC238">
            <v>8.3194444444444571E-2</v>
          </cell>
          <cell r="AD238">
            <v>49.6387</v>
          </cell>
          <cell r="AE238">
            <v>49.721894444444445</v>
          </cell>
          <cell r="AF238">
            <v>1.387151592303658E-3</v>
          </cell>
          <cell r="AG238">
            <v>2.2955555555555545E-2</v>
          </cell>
          <cell r="AH238">
            <v>16.5487</v>
          </cell>
          <cell r="AI238">
            <v>16.571655555555555</v>
          </cell>
          <cell r="AJ238">
            <v>1.0152421082895247E-3</v>
          </cell>
          <cell r="AK238">
            <v>1.6142857142857587E-2</v>
          </cell>
          <cell r="AL238">
            <v>15.900499999999999</v>
          </cell>
          <cell r="AM238">
            <v>15.916642857142858</v>
          </cell>
          <cell r="AN238">
            <v>1.5710302030556469E-3</v>
          </cell>
          <cell r="AO238">
            <v>1.1999999999999946E-2</v>
          </cell>
          <cell r="AP238">
            <v>7.6383000000000001</v>
          </cell>
          <cell r="AQ238">
            <v>7.6502999999999997</v>
          </cell>
          <cell r="AR238">
            <v>6.2400099840159262E-4</v>
          </cell>
          <cell r="AS238">
            <v>2.5999999999999801E-2</v>
          </cell>
          <cell r="AT238">
            <v>41.666600000000003</v>
          </cell>
          <cell r="AU238">
            <v>41.692599999999999</v>
          </cell>
          <cell r="AV238">
            <v>1.4407186643689898E-3</v>
          </cell>
          <cell r="AW238">
            <v>5.0999999999997873E-2</v>
          </cell>
          <cell r="AX238">
            <v>35.399000000000001</v>
          </cell>
          <cell r="AY238">
            <v>35.449999999999996</v>
          </cell>
          <cell r="AZ238">
            <v>1.0240121540932773E-3</v>
          </cell>
          <cell r="BA238">
            <v>7.8571428571423095E-3</v>
          </cell>
          <cell r="BB238">
            <v>7.6729000000000003</v>
          </cell>
          <cell r="BC238">
            <v>7.6807571428571428</v>
          </cell>
        </row>
        <row r="239">
          <cell r="B239">
            <v>191</v>
          </cell>
          <cell r="C239">
            <v>11</v>
          </cell>
          <cell r="D239">
            <v>1.5402784059500465E-3</v>
          </cell>
          <cell r="E239">
            <v>9.365277777777771E-2</v>
          </cell>
          <cell r="F239">
            <v>60.802500000000002</v>
          </cell>
          <cell r="G239">
            <v>60.896152777777779</v>
          </cell>
          <cell r="H239">
            <v>2.1454841835927782E-3</v>
          </cell>
          <cell r="I239">
            <v>0.15872999999999959</v>
          </cell>
          <cell r="J239">
            <v>73.9833</v>
          </cell>
          <cell r="K239">
            <v>74.142030000000005</v>
          </cell>
          <cell r="L239">
            <v>2.7708358126066058E-3</v>
          </cell>
          <cell r="M239">
            <v>1.5522222222222209E-3</v>
          </cell>
          <cell r="N239">
            <v>0.56020000000000003</v>
          </cell>
          <cell r="O239">
            <v>0.56175222222222221</v>
          </cell>
          <cell r="P239">
            <v>1.4684940560419947E-3</v>
          </cell>
          <cell r="Q239">
            <v>0.15978111111111085</v>
          </cell>
          <cell r="R239">
            <v>108.8061</v>
          </cell>
          <cell r="S239">
            <v>108.96588111111112</v>
          </cell>
          <cell r="T239">
            <v>2.5569550434733639E-3</v>
          </cell>
          <cell r="U239">
            <v>0.12290055555555593</v>
          </cell>
          <cell r="V239">
            <v>48.065199999999997</v>
          </cell>
          <cell r="W239">
            <v>48.18810055555555</v>
          </cell>
          <cell r="X239">
            <v>1.0696040520272886E-3</v>
          </cell>
          <cell r="Y239">
            <v>4.9041666666666789E-2</v>
          </cell>
          <cell r="Z239">
            <v>45.850299999999997</v>
          </cell>
          <cell r="AA239">
            <v>45.899341666666665</v>
          </cell>
          <cell r="AB239">
            <v>1.8435996286947287E-3</v>
          </cell>
          <cell r="AC239">
            <v>9.1513888888889033E-2</v>
          </cell>
          <cell r="AD239">
            <v>49.6387</v>
          </cell>
          <cell r="AE239">
            <v>49.73021388888889</v>
          </cell>
          <cell r="AF239">
            <v>1.5258667515340237E-3</v>
          </cell>
          <cell r="AG239">
            <v>2.5251111111111099E-2</v>
          </cell>
          <cell r="AH239">
            <v>16.5487</v>
          </cell>
          <cell r="AI239">
            <v>16.573951111111111</v>
          </cell>
          <cell r="AJ239">
            <v>1.116766319118477E-3</v>
          </cell>
          <cell r="AK239">
            <v>1.7757142857143342E-2</v>
          </cell>
          <cell r="AL239">
            <v>15.900499999999999</v>
          </cell>
          <cell r="AM239">
            <v>15.918257142857142</v>
          </cell>
          <cell r="AN239">
            <v>1.7281332233612117E-3</v>
          </cell>
          <cell r="AO239">
            <v>1.3199999999999943E-2</v>
          </cell>
          <cell r="AP239">
            <v>7.6383000000000001</v>
          </cell>
          <cell r="AQ239">
            <v>7.6515000000000004</v>
          </cell>
          <cell r="AR239">
            <v>6.8640109824175187E-4</v>
          </cell>
          <cell r="AS239">
            <v>2.8599999999999782E-2</v>
          </cell>
          <cell r="AT239">
            <v>41.666600000000003</v>
          </cell>
          <cell r="AU239">
            <v>41.6952</v>
          </cell>
          <cell r="AV239">
            <v>1.584790530805889E-3</v>
          </cell>
          <cell r="AW239">
            <v>5.6099999999997659E-2</v>
          </cell>
          <cell r="AX239">
            <v>35.399000000000001</v>
          </cell>
          <cell r="AY239">
            <v>35.455100000000002</v>
          </cell>
          <cell r="AZ239">
            <v>1.1264133695026051E-3</v>
          </cell>
          <cell r="BA239">
            <v>8.6428571428565394E-3</v>
          </cell>
          <cell r="BB239">
            <v>7.6729000000000003</v>
          </cell>
          <cell r="BC239">
            <v>7.6815428571428566</v>
          </cell>
        </row>
        <row r="240">
          <cell r="B240">
            <v>192</v>
          </cell>
          <cell r="C240">
            <v>12</v>
          </cell>
          <cell r="D240">
            <v>1.6803037155818687E-3</v>
          </cell>
          <cell r="E240">
            <v>0.10216666666666659</v>
          </cell>
          <cell r="F240">
            <v>60.802500000000002</v>
          </cell>
          <cell r="G240">
            <v>60.904666666666671</v>
          </cell>
          <cell r="H240">
            <v>2.3405282002830308E-3</v>
          </cell>
          <cell r="I240">
            <v>0.17315999999999956</v>
          </cell>
          <cell r="J240">
            <v>73.9833</v>
          </cell>
          <cell r="K240">
            <v>74.156459999999996</v>
          </cell>
          <cell r="L240">
            <v>3.0227299773890248E-3</v>
          </cell>
          <cell r="M240">
            <v>1.6933333333333318E-3</v>
          </cell>
          <cell r="N240">
            <v>0.56020000000000003</v>
          </cell>
          <cell r="O240">
            <v>0.56189333333333336</v>
          </cell>
          <cell r="P240">
            <v>1.6019935156821757E-3</v>
          </cell>
          <cell r="Q240">
            <v>0.17430666666666639</v>
          </cell>
          <cell r="R240">
            <v>108.8061</v>
          </cell>
          <cell r="S240">
            <v>108.98040666666667</v>
          </cell>
          <cell r="T240">
            <v>2.7894055019709423E-3</v>
          </cell>
          <cell r="U240">
            <v>0.13407333333333374</v>
          </cell>
          <cell r="V240">
            <v>48.065199999999997</v>
          </cell>
          <cell r="W240">
            <v>48.199273333333331</v>
          </cell>
          <cell r="X240">
            <v>1.1668407840297694E-3</v>
          </cell>
          <cell r="Y240">
            <v>5.3500000000000131E-2</v>
          </cell>
          <cell r="Z240">
            <v>45.850299999999997</v>
          </cell>
          <cell r="AA240">
            <v>45.903799999999997</v>
          </cell>
          <cell r="AB240">
            <v>2.0111995949397042E-3</v>
          </cell>
          <cell r="AC240">
            <v>9.9833333333333482E-2</v>
          </cell>
          <cell r="AD240">
            <v>49.6387</v>
          </cell>
          <cell r="AE240">
            <v>49.738533333333336</v>
          </cell>
          <cell r="AF240">
            <v>1.6645819107643893E-3</v>
          </cell>
          <cell r="AG240">
            <v>2.7546666666666653E-2</v>
          </cell>
          <cell r="AH240">
            <v>16.5487</v>
          </cell>
          <cell r="AI240">
            <v>16.576246666666666</v>
          </cell>
          <cell r="AJ240">
            <v>1.2182905299474296E-3</v>
          </cell>
          <cell r="AK240">
            <v>1.9371428571429102E-2</v>
          </cell>
          <cell r="AL240">
            <v>15.900499999999999</v>
          </cell>
          <cell r="AM240">
            <v>15.919871428571428</v>
          </cell>
          <cell r="AN240">
            <v>1.8852362436667762E-3</v>
          </cell>
          <cell r="AO240">
            <v>1.4399999999999937E-2</v>
          </cell>
          <cell r="AP240">
            <v>7.6383000000000001</v>
          </cell>
          <cell r="AQ240">
            <v>7.6527000000000003</v>
          </cell>
          <cell r="AR240">
            <v>7.4880119808191123E-4</v>
          </cell>
          <cell r="AS240">
            <v>3.1199999999999763E-2</v>
          </cell>
          <cell r="AT240">
            <v>41.666600000000003</v>
          </cell>
          <cell r="AU240">
            <v>41.697800000000001</v>
          </cell>
          <cell r="AV240">
            <v>1.728862397242788E-3</v>
          </cell>
          <cell r="AW240">
            <v>6.1199999999997444E-2</v>
          </cell>
          <cell r="AX240">
            <v>35.399000000000001</v>
          </cell>
          <cell r="AY240">
            <v>35.4602</v>
          </cell>
          <cell r="AZ240">
            <v>1.2288145849119329E-3</v>
          </cell>
          <cell r="BA240">
            <v>9.4285714285707711E-3</v>
          </cell>
          <cell r="BB240">
            <v>7.6729000000000003</v>
          </cell>
          <cell r="BC240">
            <v>7.6823285714285712</v>
          </cell>
        </row>
        <row r="241">
          <cell r="B241">
            <v>193</v>
          </cell>
          <cell r="C241">
            <v>13</v>
          </cell>
          <cell r="D241">
            <v>1.8203290252136912E-3</v>
          </cell>
          <cell r="E241">
            <v>0.11068055555555548</v>
          </cell>
          <cell r="F241">
            <v>60.802500000000002</v>
          </cell>
          <cell r="G241">
            <v>60.913180555555556</v>
          </cell>
          <cell r="H241">
            <v>2.5355722169732838E-3</v>
          </cell>
          <cell r="I241">
            <v>0.18758999999999951</v>
          </cell>
          <cell r="J241">
            <v>73.9833</v>
          </cell>
          <cell r="K241">
            <v>74.17089</v>
          </cell>
          <cell r="L241">
            <v>3.2746241421714433E-3</v>
          </cell>
          <cell r="M241">
            <v>1.8344444444444428E-3</v>
          </cell>
          <cell r="N241">
            <v>0.56020000000000003</v>
          </cell>
          <cell r="O241">
            <v>0.5620344444444445</v>
          </cell>
          <cell r="P241">
            <v>1.7354929753223571E-3</v>
          </cell>
          <cell r="Q241">
            <v>0.18883222222222193</v>
          </cell>
          <cell r="R241">
            <v>108.8061</v>
          </cell>
          <cell r="S241">
            <v>108.99493222222222</v>
          </cell>
          <cell r="T241">
            <v>3.0218559604685211E-3</v>
          </cell>
          <cell r="U241">
            <v>0.14524611111111155</v>
          </cell>
          <cell r="V241">
            <v>48.065199999999997</v>
          </cell>
          <cell r="W241">
            <v>48.210446111111111</v>
          </cell>
          <cell r="X241">
            <v>1.2640775160322501E-3</v>
          </cell>
          <cell r="Y241">
            <v>5.795833333333348E-2</v>
          </cell>
          <cell r="Z241">
            <v>45.850299999999997</v>
          </cell>
          <cell r="AA241">
            <v>45.908258333333329</v>
          </cell>
          <cell r="AB241">
            <v>2.1787995611846794E-3</v>
          </cell>
          <cell r="AC241">
            <v>0.10815277777777794</v>
          </cell>
          <cell r="AD241">
            <v>49.6387</v>
          </cell>
          <cell r="AE241">
            <v>49.746852777777775</v>
          </cell>
          <cell r="AF241">
            <v>1.8032970699947554E-3</v>
          </cell>
          <cell r="AG241">
            <v>2.9842222222222207E-2</v>
          </cell>
          <cell r="AH241">
            <v>16.5487</v>
          </cell>
          <cell r="AI241">
            <v>16.578542222222222</v>
          </cell>
          <cell r="AJ241">
            <v>1.319814740776382E-3</v>
          </cell>
          <cell r="AK241">
            <v>2.0985714285714861E-2</v>
          </cell>
          <cell r="AL241">
            <v>15.900499999999999</v>
          </cell>
          <cell r="AM241">
            <v>15.921485714285714</v>
          </cell>
          <cell r="AN241">
            <v>2.0423392639723407E-3</v>
          </cell>
          <cell r="AO241">
            <v>1.5599999999999932E-2</v>
          </cell>
          <cell r="AP241">
            <v>7.6383000000000001</v>
          </cell>
          <cell r="AQ241">
            <v>7.6539000000000001</v>
          </cell>
          <cell r="AR241">
            <v>8.1120129792207048E-4</v>
          </cell>
          <cell r="AS241">
            <v>3.379999999999974E-2</v>
          </cell>
          <cell r="AT241">
            <v>41.666600000000003</v>
          </cell>
          <cell r="AU241">
            <v>41.700400000000002</v>
          </cell>
          <cell r="AV241">
            <v>1.872934263679687E-3</v>
          </cell>
          <cell r="AW241">
            <v>6.6299999999997236E-2</v>
          </cell>
          <cell r="AX241">
            <v>35.399000000000001</v>
          </cell>
          <cell r="AY241">
            <v>35.465299999999999</v>
          </cell>
          <cell r="AZ241">
            <v>1.3312158003212606E-3</v>
          </cell>
          <cell r="BA241">
            <v>1.0214285714285001E-2</v>
          </cell>
          <cell r="BB241">
            <v>7.6729000000000003</v>
          </cell>
          <cell r="BC241">
            <v>7.6831142857142849</v>
          </cell>
        </row>
        <row r="242">
          <cell r="B242">
            <v>194</v>
          </cell>
          <cell r="C242">
            <v>14</v>
          </cell>
          <cell r="D242">
            <v>1.9603543348455138E-3</v>
          </cell>
          <cell r="E242">
            <v>0.11919444444444435</v>
          </cell>
          <cell r="F242">
            <v>60.802500000000002</v>
          </cell>
          <cell r="G242">
            <v>60.921694444444448</v>
          </cell>
          <cell r="H242">
            <v>2.7306162336635359E-3</v>
          </cell>
          <cell r="I242">
            <v>0.20201999999999948</v>
          </cell>
          <cell r="J242">
            <v>73.9833</v>
          </cell>
          <cell r="K242">
            <v>74.185320000000004</v>
          </cell>
          <cell r="L242">
            <v>3.5265183069538623E-3</v>
          </cell>
          <cell r="M242">
            <v>1.9755555555555538E-3</v>
          </cell>
          <cell r="N242">
            <v>0.56020000000000003</v>
          </cell>
          <cell r="O242">
            <v>0.56217555555555554</v>
          </cell>
          <cell r="P242">
            <v>1.8689924349625383E-3</v>
          </cell>
          <cell r="Q242">
            <v>0.20335777777777744</v>
          </cell>
          <cell r="R242">
            <v>108.8061</v>
          </cell>
          <cell r="S242">
            <v>109.00945777777778</v>
          </cell>
          <cell r="T242">
            <v>3.2543064189660994E-3</v>
          </cell>
          <cell r="U242">
            <v>0.15641888888888936</v>
          </cell>
          <cell r="V242">
            <v>48.065199999999997</v>
          </cell>
          <cell r="W242">
            <v>48.221618888888884</v>
          </cell>
          <cell r="X242">
            <v>1.361314248034731E-3</v>
          </cell>
          <cell r="Y242">
            <v>6.2416666666666822E-2</v>
          </cell>
          <cell r="Z242">
            <v>45.850299999999997</v>
          </cell>
          <cell r="AA242">
            <v>45.912716666666661</v>
          </cell>
          <cell r="AB242">
            <v>2.346399527429655E-3</v>
          </cell>
          <cell r="AC242">
            <v>0.11647222222222239</v>
          </cell>
          <cell r="AD242">
            <v>49.6387</v>
          </cell>
          <cell r="AE242">
            <v>49.755172222222221</v>
          </cell>
          <cell r="AF242">
            <v>1.942012229225121E-3</v>
          </cell>
          <cell r="AG242">
            <v>3.2137777777777758E-2</v>
          </cell>
          <cell r="AH242">
            <v>16.5487</v>
          </cell>
          <cell r="AI242">
            <v>16.580837777777777</v>
          </cell>
          <cell r="AJ242">
            <v>1.4213389516053345E-3</v>
          </cell>
          <cell r="AK242">
            <v>2.260000000000062E-2</v>
          </cell>
          <cell r="AL242">
            <v>15.900499999999999</v>
          </cell>
          <cell r="AM242">
            <v>15.9231</v>
          </cell>
          <cell r="AN242">
            <v>2.1994422842779057E-3</v>
          </cell>
          <cell r="AO242">
            <v>1.6799999999999926E-2</v>
          </cell>
          <cell r="AP242">
            <v>7.6383000000000001</v>
          </cell>
          <cell r="AQ242">
            <v>7.6551</v>
          </cell>
          <cell r="AR242">
            <v>8.7360139776222973E-4</v>
          </cell>
          <cell r="AS242">
            <v>3.6399999999999724E-2</v>
          </cell>
          <cell r="AT242">
            <v>41.666600000000003</v>
          </cell>
          <cell r="AU242">
            <v>41.703000000000003</v>
          </cell>
          <cell r="AV242">
            <v>2.0170061301165859E-3</v>
          </cell>
          <cell r="AW242">
            <v>7.1399999999997021E-2</v>
          </cell>
          <cell r="AX242">
            <v>35.399000000000001</v>
          </cell>
          <cell r="AY242">
            <v>35.470399999999998</v>
          </cell>
          <cell r="AZ242">
            <v>1.4336170157305884E-3</v>
          </cell>
          <cell r="BA242">
            <v>1.0999999999999233E-2</v>
          </cell>
          <cell r="BB242">
            <v>7.6729000000000003</v>
          </cell>
          <cell r="BC242">
            <v>7.6838999999999995</v>
          </cell>
        </row>
        <row r="243">
          <cell r="B243">
            <v>195</v>
          </cell>
          <cell r="C243">
            <v>15</v>
          </cell>
          <cell r="D243">
            <v>2.100379644477336E-3</v>
          </cell>
          <cell r="E243">
            <v>0.12770833333333323</v>
          </cell>
          <cell r="F243">
            <v>60.802500000000002</v>
          </cell>
          <cell r="G243">
            <v>60.930208333333333</v>
          </cell>
          <cell r="H243">
            <v>2.9256602503537885E-3</v>
          </cell>
          <cell r="I243">
            <v>0.21644999999999945</v>
          </cell>
          <cell r="J243">
            <v>73.9833</v>
          </cell>
          <cell r="K243">
            <v>74.199749999999995</v>
          </cell>
          <cell r="L243">
            <v>3.7784124717362812E-3</v>
          </cell>
          <cell r="M243">
            <v>2.1166666666666647E-3</v>
          </cell>
          <cell r="N243">
            <v>0.56020000000000003</v>
          </cell>
          <cell r="O243">
            <v>0.56231666666666669</v>
          </cell>
          <cell r="P243">
            <v>2.0024918946027199E-3</v>
          </cell>
          <cell r="Q243">
            <v>0.21788333333333298</v>
          </cell>
          <cell r="R243">
            <v>108.8061</v>
          </cell>
          <cell r="S243">
            <v>109.02398333333333</v>
          </cell>
          <cell r="T243">
            <v>3.4867568774636782E-3</v>
          </cell>
          <cell r="U243">
            <v>0.16759166666666717</v>
          </cell>
          <cell r="V243">
            <v>48.065199999999997</v>
          </cell>
          <cell r="W243">
            <v>48.232791666666664</v>
          </cell>
          <cell r="X243">
            <v>1.4585509800372116E-3</v>
          </cell>
          <cell r="Y243">
            <v>6.687500000000017E-2</v>
          </cell>
          <cell r="Z243">
            <v>45.850299999999997</v>
          </cell>
          <cell r="AA243">
            <v>45.917175</v>
          </cell>
          <cell r="AB243">
            <v>2.5139994936746301E-3</v>
          </cell>
          <cell r="AC243">
            <v>0.12479166666666686</v>
          </cell>
          <cell r="AD243">
            <v>49.6387</v>
          </cell>
          <cell r="AE243">
            <v>49.763491666666667</v>
          </cell>
          <cell r="AF243">
            <v>2.0807273884554871E-3</v>
          </cell>
          <cell r="AG243">
            <v>3.4433333333333316E-2</v>
          </cell>
          <cell r="AH243">
            <v>16.5487</v>
          </cell>
          <cell r="AI243">
            <v>16.583133333333333</v>
          </cell>
          <cell r="AJ243">
            <v>1.5228631624342871E-3</v>
          </cell>
          <cell r="AK243">
            <v>2.4214285714286379E-2</v>
          </cell>
          <cell r="AL243">
            <v>15.900499999999999</v>
          </cell>
          <cell r="AM243">
            <v>15.924714285714286</v>
          </cell>
          <cell r="AN243">
            <v>2.3565453045834707E-3</v>
          </cell>
          <cell r="AO243">
            <v>1.7999999999999922E-2</v>
          </cell>
          <cell r="AP243">
            <v>7.6383000000000001</v>
          </cell>
          <cell r="AQ243">
            <v>7.6562999999999999</v>
          </cell>
          <cell r="AR243">
            <v>9.3600149760238898E-4</v>
          </cell>
          <cell r="AS243">
            <v>3.8999999999999702E-2</v>
          </cell>
          <cell r="AT243">
            <v>41.666600000000003</v>
          </cell>
          <cell r="AU243">
            <v>41.705600000000004</v>
          </cell>
          <cell r="AV243">
            <v>2.1610779965534851E-3</v>
          </cell>
          <cell r="AW243">
            <v>7.6499999999996807E-2</v>
          </cell>
          <cell r="AX243">
            <v>35.399000000000001</v>
          </cell>
          <cell r="AY243">
            <v>35.475499999999997</v>
          </cell>
          <cell r="AZ243">
            <v>1.5360182311399161E-3</v>
          </cell>
          <cell r="BA243">
            <v>1.1785714285713464E-2</v>
          </cell>
          <cell r="BB243">
            <v>7.6729000000000003</v>
          </cell>
          <cell r="BC243">
            <v>7.6846857142857141</v>
          </cell>
        </row>
        <row r="244">
          <cell r="B244">
            <v>196</v>
          </cell>
          <cell r="C244">
            <v>16</v>
          </cell>
          <cell r="D244">
            <v>2.2404049541091585E-3</v>
          </cell>
          <cell r="E244">
            <v>0.13622222222222213</v>
          </cell>
          <cell r="F244">
            <v>60.802500000000002</v>
          </cell>
          <cell r="G244">
            <v>60.938722222222225</v>
          </cell>
          <cell r="H244">
            <v>3.1207042670440411E-3</v>
          </cell>
          <cell r="I244">
            <v>0.23087999999999939</v>
          </cell>
          <cell r="J244">
            <v>73.9833</v>
          </cell>
          <cell r="K244">
            <v>74.214179999999999</v>
          </cell>
          <cell r="L244">
            <v>4.0303066365186997E-3</v>
          </cell>
          <cell r="M244">
            <v>2.2577777777777757E-3</v>
          </cell>
          <cell r="N244">
            <v>0.56020000000000003</v>
          </cell>
          <cell r="O244">
            <v>0.56245777777777783</v>
          </cell>
          <cell r="P244">
            <v>2.1359913542429009E-3</v>
          </cell>
          <cell r="Q244">
            <v>0.23240888888888853</v>
          </cell>
          <cell r="R244">
            <v>108.8061</v>
          </cell>
          <cell r="S244">
            <v>109.03850888888888</v>
          </cell>
          <cell r="T244">
            <v>3.7192073359612566E-3</v>
          </cell>
          <cell r="U244">
            <v>0.17876444444444498</v>
          </cell>
          <cell r="V244">
            <v>48.065199999999997</v>
          </cell>
          <cell r="W244">
            <v>48.243964444444444</v>
          </cell>
          <cell r="X244">
            <v>1.5557877120396925E-3</v>
          </cell>
          <cell r="Y244">
            <v>7.1333333333333512E-2</v>
          </cell>
          <cell r="Z244">
            <v>45.850299999999997</v>
          </cell>
          <cell r="AA244">
            <v>45.921633333333332</v>
          </cell>
          <cell r="AB244">
            <v>2.6815994599196052E-3</v>
          </cell>
          <cell r="AC244">
            <v>0.13311111111111132</v>
          </cell>
          <cell r="AD244">
            <v>49.6387</v>
          </cell>
          <cell r="AE244">
            <v>49.771811111111113</v>
          </cell>
          <cell r="AF244">
            <v>2.2194425476858527E-3</v>
          </cell>
          <cell r="AG244">
            <v>3.6728888888888873E-2</v>
          </cell>
          <cell r="AH244">
            <v>16.5487</v>
          </cell>
          <cell r="AI244">
            <v>16.585428888888888</v>
          </cell>
          <cell r="AJ244">
            <v>1.6243873732632395E-3</v>
          </cell>
          <cell r="AK244">
            <v>2.5828571428572138E-2</v>
          </cell>
          <cell r="AL244">
            <v>15.900499999999999</v>
          </cell>
          <cell r="AM244">
            <v>15.926328571428572</v>
          </cell>
          <cell r="AN244">
            <v>2.5136483248890352E-3</v>
          </cell>
          <cell r="AO244">
            <v>1.9199999999999915E-2</v>
          </cell>
          <cell r="AP244">
            <v>7.6383000000000001</v>
          </cell>
          <cell r="AQ244">
            <v>7.6574999999999998</v>
          </cell>
          <cell r="AR244">
            <v>9.9840159744254823E-4</v>
          </cell>
          <cell r="AS244">
            <v>4.1599999999999679E-2</v>
          </cell>
          <cell r="AT244">
            <v>41.666600000000003</v>
          </cell>
          <cell r="AU244">
            <v>41.708200000000005</v>
          </cell>
          <cell r="AV244">
            <v>2.3051498629903838E-3</v>
          </cell>
          <cell r="AW244">
            <v>8.1599999999996592E-2</v>
          </cell>
          <cell r="AX244">
            <v>35.399000000000001</v>
          </cell>
          <cell r="AY244">
            <v>35.480599999999995</v>
          </cell>
          <cell r="AZ244">
            <v>1.6384194465492439E-3</v>
          </cell>
          <cell r="BA244">
            <v>1.2571428571427694E-2</v>
          </cell>
          <cell r="BB244">
            <v>7.6729000000000003</v>
          </cell>
          <cell r="BC244">
            <v>7.6854714285714278</v>
          </cell>
        </row>
        <row r="245">
          <cell r="B245">
            <v>197</v>
          </cell>
          <cell r="C245">
            <v>17</v>
          </cell>
          <cell r="D245">
            <v>2.3804302637409811E-3</v>
          </cell>
          <cell r="E245">
            <v>0.14473611111111101</v>
          </cell>
          <cell r="F245">
            <v>60.802500000000002</v>
          </cell>
          <cell r="G245">
            <v>60.94723611111111</v>
          </cell>
          <cell r="H245">
            <v>3.3157482837342937E-3</v>
          </cell>
          <cell r="I245">
            <v>0.24530999999999936</v>
          </cell>
          <cell r="J245">
            <v>73.9833</v>
          </cell>
          <cell r="K245">
            <v>74.228610000000003</v>
          </cell>
          <cell r="L245">
            <v>4.2822008013011182E-3</v>
          </cell>
          <cell r="M245">
            <v>2.398888888888887E-3</v>
          </cell>
          <cell r="N245">
            <v>0.56020000000000003</v>
          </cell>
          <cell r="O245">
            <v>0.56259888888888887</v>
          </cell>
          <cell r="P245">
            <v>2.2694908138830823E-3</v>
          </cell>
          <cell r="Q245">
            <v>0.24693444444444404</v>
          </cell>
          <cell r="R245">
            <v>108.8061</v>
          </cell>
          <cell r="S245">
            <v>109.05303444444445</v>
          </cell>
          <cell r="T245">
            <v>3.9516577944588346E-3</v>
          </cell>
          <cell r="U245">
            <v>0.18993722222222281</v>
          </cell>
          <cell r="V245">
            <v>48.065199999999997</v>
          </cell>
          <cell r="W245">
            <v>48.255137222222217</v>
          </cell>
          <cell r="X245">
            <v>1.6530244440421732E-3</v>
          </cell>
          <cell r="Y245">
            <v>7.5791666666666854E-2</v>
          </cell>
          <cell r="Z245">
            <v>45.850299999999997</v>
          </cell>
          <cell r="AA245">
            <v>45.926091666666665</v>
          </cell>
          <cell r="AB245">
            <v>2.8491994261645804E-3</v>
          </cell>
          <cell r="AC245">
            <v>0.14143055555555578</v>
          </cell>
          <cell r="AD245">
            <v>49.6387</v>
          </cell>
          <cell r="AE245">
            <v>49.780130555555559</v>
          </cell>
          <cell r="AF245">
            <v>2.3581577069162183E-3</v>
          </cell>
          <cell r="AG245">
            <v>3.9024444444444424E-2</v>
          </cell>
          <cell r="AH245">
            <v>16.5487</v>
          </cell>
          <cell r="AI245">
            <v>16.587724444444444</v>
          </cell>
          <cell r="AJ245">
            <v>1.7259115840921918E-3</v>
          </cell>
          <cell r="AK245">
            <v>2.7442857142857897E-2</v>
          </cell>
          <cell r="AL245">
            <v>15.900499999999999</v>
          </cell>
          <cell r="AM245">
            <v>15.927942857142858</v>
          </cell>
          <cell r="AN245">
            <v>2.6707513451945998E-3</v>
          </cell>
          <cell r="AO245">
            <v>2.0399999999999911E-2</v>
          </cell>
          <cell r="AP245">
            <v>7.6383000000000001</v>
          </cell>
          <cell r="AQ245">
            <v>7.6586999999999996</v>
          </cell>
          <cell r="AR245">
            <v>1.0608016972827074E-3</v>
          </cell>
          <cell r="AS245">
            <v>4.4199999999999663E-2</v>
          </cell>
          <cell r="AT245">
            <v>41.666600000000003</v>
          </cell>
          <cell r="AU245">
            <v>41.710799999999999</v>
          </cell>
          <cell r="AV245">
            <v>2.449221729427283E-3</v>
          </cell>
          <cell r="AW245">
            <v>8.6699999999996377E-2</v>
          </cell>
          <cell r="AX245">
            <v>35.399000000000001</v>
          </cell>
          <cell r="AY245">
            <v>35.485699999999994</v>
          </cell>
          <cell r="AZ245">
            <v>1.7408206619585716E-3</v>
          </cell>
          <cell r="BA245">
            <v>1.3357142857141926E-2</v>
          </cell>
          <cell r="BB245">
            <v>7.6729000000000003</v>
          </cell>
          <cell r="BC245">
            <v>7.6862571428571425</v>
          </cell>
        </row>
        <row r="246">
          <cell r="B246">
            <v>198</v>
          </cell>
          <cell r="C246">
            <v>18</v>
          </cell>
          <cell r="D246">
            <v>2.5204555733728032E-3</v>
          </cell>
          <cell r="E246">
            <v>0.15324999999999989</v>
          </cell>
          <cell r="F246">
            <v>60.802500000000002</v>
          </cell>
          <cell r="G246">
            <v>60.955750000000002</v>
          </cell>
          <cell r="H246">
            <v>3.5107923004245468E-3</v>
          </cell>
          <cell r="I246">
            <v>0.2597399999999993</v>
          </cell>
          <cell r="J246">
            <v>73.9833</v>
          </cell>
          <cell r="K246">
            <v>74.243039999999993</v>
          </cell>
          <cell r="L246">
            <v>4.5340949660835368E-3</v>
          </cell>
          <cell r="M246">
            <v>2.539999999999998E-3</v>
          </cell>
          <cell r="N246">
            <v>0.56020000000000003</v>
          </cell>
          <cell r="O246">
            <v>0.56274000000000002</v>
          </cell>
          <cell r="P246">
            <v>2.4029902735232637E-3</v>
          </cell>
          <cell r="Q246">
            <v>0.26145999999999958</v>
          </cell>
          <cell r="R246">
            <v>108.8061</v>
          </cell>
          <cell r="S246">
            <v>109.06756</v>
          </cell>
          <cell r="T246">
            <v>4.1841082529564134E-3</v>
          </cell>
          <cell r="U246">
            <v>0.20111000000000062</v>
          </cell>
          <cell r="V246">
            <v>48.065199999999997</v>
          </cell>
          <cell r="W246">
            <v>48.266309999999997</v>
          </cell>
          <cell r="X246">
            <v>1.750261176044654E-3</v>
          </cell>
          <cell r="Y246">
            <v>8.0250000000000196E-2</v>
          </cell>
          <cell r="Z246">
            <v>45.850299999999997</v>
          </cell>
          <cell r="AA246">
            <v>45.930549999999997</v>
          </cell>
          <cell r="AB246">
            <v>3.0167993924095564E-3</v>
          </cell>
          <cell r="AC246">
            <v>0.14975000000000022</v>
          </cell>
          <cell r="AD246">
            <v>49.6387</v>
          </cell>
          <cell r="AE246">
            <v>49.788449999999997</v>
          </cell>
          <cell r="AF246">
            <v>2.4968728661465844E-3</v>
          </cell>
          <cell r="AG246">
            <v>4.1319999999999982E-2</v>
          </cell>
          <cell r="AH246">
            <v>16.5487</v>
          </cell>
          <cell r="AI246">
            <v>16.590019999999999</v>
          </cell>
          <cell r="AJ246">
            <v>1.8274357949211444E-3</v>
          </cell>
          <cell r="AK246">
            <v>2.9057142857143652E-2</v>
          </cell>
          <cell r="AL246">
            <v>15.900499999999999</v>
          </cell>
          <cell r="AM246">
            <v>15.929557142857142</v>
          </cell>
          <cell r="AN246">
            <v>2.8278543655001647E-3</v>
          </cell>
          <cell r="AO246">
            <v>2.1599999999999904E-2</v>
          </cell>
          <cell r="AP246">
            <v>7.6383000000000001</v>
          </cell>
          <cell r="AQ246">
            <v>7.6599000000000004</v>
          </cell>
          <cell r="AR246">
            <v>1.1232017971228667E-3</v>
          </cell>
          <cell r="AS246">
            <v>4.679999999999964E-2</v>
          </cell>
          <cell r="AT246">
            <v>41.666600000000003</v>
          </cell>
          <cell r="AU246">
            <v>41.7134</v>
          </cell>
          <cell r="AV246">
            <v>2.5932935958641818E-3</v>
          </cell>
          <cell r="AW246">
            <v>9.1799999999996176E-2</v>
          </cell>
          <cell r="AX246">
            <v>35.399000000000001</v>
          </cell>
          <cell r="AY246">
            <v>35.4908</v>
          </cell>
          <cell r="AZ246">
            <v>1.8432218773678994E-3</v>
          </cell>
          <cell r="BA246">
            <v>1.4142857142856156E-2</v>
          </cell>
          <cell r="BB246">
            <v>7.6729000000000003</v>
          </cell>
          <cell r="BC246">
            <v>7.6870428571428562</v>
          </cell>
        </row>
        <row r="247">
          <cell r="B247">
            <v>199</v>
          </cell>
          <cell r="C247">
            <v>19</v>
          </cell>
          <cell r="D247">
            <v>2.6604808830046258E-3</v>
          </cell>
          <cell r="E247">
            <v>0.16176388888888876</v>
          </cell>
          <cell r="F247">
            <v>60.802500000000002</v>
          </cell>
          <cell r="G247">
            <v>60.964263888888894</v>
          </cell>
          <cell r="H247">
            <v>3.7058363171147994E-3</v>
          </cell>
          <cell r="I247">
            <v>0.2741699999999993</v>
          </cell>
          <cell r="J247">
            <v>73.9833</v>
          </cell>
          <cell r="K247">
            <v>74.257469999999998</v>
          </cell>
          <cell r="L247">
            <v>4.7859891308659561E-3</v>
          </cell>
          <cell r="M247">
            <v>2.6811111111111089E-3</v>
          </cell>
          <cell r="N247">
            <v>0.56020000000000003</v>
          </cell>
          <cell r="O247">
            <v>0.56288111111111117</v>
          </cell>
          <cell r="P247">
            <v>2.5364897331634452E-3</v>
          </cell>
          <cell r="Q247">
            <v>0.2759855555555551</v>
          </cell>
          <cell r="R247">
            <v>108.8061</v>
          </cell>
          <cell r="S247">
            <v>109.08208555555555</v>
          </cell>
          <cell r="T247">
            <v>4.4165587114539922E-3</v>
          </cell>
          <cell r="U247">
            <v>0.21228277777777843</v>
          </cell>
          <cell r="V247">
            <v>48.065199999999997</v>
          </cell>
          <cell r="W247">
            <v>48.277482777777777</v>
          </cell>
          <cell r="X247">
            <v>1.8474979080471349E-3</v>
          </cell>
          <cell r="Y247">
            <v>8.4708333333333538E-2</v>
          </cell>
          <cell r="Z247">
            <v>45.850299999999997</v>
          </cell>
          <cell r="AA247">
            <v>45.935008333333329</v>
          </cell>
          <cell r="AB247">
            <v>3.1843993586545315E-3</v>
          </cell>
          <cell r="AC247">
            <v>0.15806944444444468</v>
          </cell>
          <cell r="AD247">
            <v>49.6387</v>
          </cell>
          <cell r="AE247">
            <v>49.796769444444443</v>
          </cell>
          <cell r="AF247">
            <v>2.63558802537695E-3</v>
          </cell>
          <cell r="AG247">
            <v>4.3615555555555532E-2</v>
          </cell>
          <cell r="AH247">
            <v>16.5487</v>
          </cell>
          <cell r="AI247">
            <v>16.592315555555555</v>
          </cell>
          <cell r="AJ247">
            <v>1.928960005750097E-3</v>
          </cell>
          <cell r="AK247">
            <v>3.0671428571429411E-2</v>
          </cell>
          <cell r="AL247">
            <v>15.900499999999999</v>
          </cell>
          <cell r="AM247">
            <v>15.931171428571428</v>
          </cell>
          <cell r="AN247">
            <v>2.9849573858057288E-3</v>
          </cell>
          <cell r="AO247">
            <v>2.27999999999999E-2</v>
          </cell>
          <cell r="AP247">
            <v>7.6383000000000001</v>
          </cell>
          <cell r="AQ247">
            <v>7.6611000000000002</v>
          </cell>
          <cell r="AR247">
            <v>1.1856018969630259E-3</v>
          </cell>
          <cell r="AS247">
            <v>4.9399999999999625E-2</v>
          </cell>
          <cell r="AT247">
            <v>41.666600000000003</v>
          </cell>
          <cell r="AU247">
            <v>41.716000000000001</v>
          </cell>
          <cell r="AV247">
            <v>2.7373654623010809E-3</v>
          </cell>
          <cell r="AW247">
            <v>9.6899999999995962E-2</v>
          </cell>
          <cell r="AX247">
            <v>35.399000000000001</v>
          </cell>
          <cell r="AY247">
            <v>35.495899999999999</v>
          </cell>
          <cell r="AZ247">
            <v>1.9456230927772271E-3</v>
          </cell>
          <cell r="BA247">
            <v>1.4928571428570387E-2</v>
          </cell>
          <cell r="BB247">
            <v>7.6729000000000003</v>
          </cell>
          <cell r="BC247">
            <v>7.6878285714285708</v>
          </cell>
        </row>
        <row r="248">
          <cell r="B248">
            <v>200</v>
          </cell>
          <cell r="C248">
            <v>20</v>
          </cell>
          <cell r="D248">
            <v>2.8005061926364484E-3</v>
          </cell>
          <cell r="E248">
            <v>0.17027777777777764</v>
          </cell>
          <cell r="F248">
            <v>60.802500000000002</v>
          </cell>
          <cell r="G248">
            <v>60.972777777777779</v>
          </cell>
          <cell r="H248">
            <v>3.900880333805052E-3</v>
          </cell>
          <cell r="I248">
            <v>0.28859999999999925</v>
          </cell>
          <cell r="J248">
            <v>73.9833</v>
          </cell>
          <cell r="K248">
            <v>74.271900000000002</v>
          </cell>
          <cell r="L248">
            <v>5.0378832956483746E-3</v>
          </cell>
          <cell r="M248">
            <v>2.8222222222222199E-3</v>
          </cell>
          <cell r="N248">
            <v>0.56020000000000003</v>
          </cell>
          <cell r="O248">
            <v>0.5630222222222222</v>
          </cell>
          <cell r="P248">
            <v>2.6699891928036266E-3</v>
          </cell>
          <cell r="Q248">
            <v>0.29051111111111066</v>
          </cell>
          <cell r="R248">
            <v>108.8061</v>
          </cell>
          <cell r="S248">
            <v>109.09661111111112</v>
          </cell>
          <cell r="T248">
            <v>4.649009169951571E-3</v>
          </cell>
          <cell r="U248">
            <v>0.22345555555555624</v>
          </cell>
          <cell r="V248">
            <v>48.065199999999997</v>
          </cell>
          <cell r="W248">
            <v>48.28865555555555</v>
          </cell>
          <cell r="X248">
            <v>1.9447346400496156E-3</v>
          </cell>
          <cell r="Y248">
            <v>8.9166666666666894E-2</v>
          </cell>
          <cell r="Z248">
            <v>45.850299999999997</v>
          </cell>
          <cell r="AA248">
            <v>45.939466666666661</v>
          </cell>
          <cell r="AB248">
            <v>3.3519993248995066E-3</v>
          </cell>
          <cell r="AC248">
            <v>0.16638888888888914</v>
          </cell>
          <cell r="AD248">
            <v>49.6387</v>
          </cell>
          <cell r="AE248">
            <v>49.805088888888889</v>
          </cell>
          <cell r="AF248">
            <v>2.7743031846073161E-3</v>
          </cell>
          <cell r="AG248">
            <v>4.591111111111109E-2</v>
          </cell>
          <cell r="AH248">
            <v>16.5487</v>
          </cell>
          <cell r="AI248">
            <v>16.59461111111111</v>
          </cell>
          <cell r="AJ248">
            <v>2.0304842165790493E-3</v>
          </cell>
          <cell r="AK248">
            <v>3.2285714285715174E-2</v>
          </cell>
          <cell r="AL248">
            <v>15.900499999999999</v>
          </cell>
          <cell r="AM248">
            <v>15.932785714285714</v>
          </cell>
          <cell r="AN248">
            <v>3.1420604061112938E-3</v>
          </cell>
          <cell r="AO248">
            <v>2.3999999999999893E-2</v>
          </cell>
          <cell r="AP248">
            <v>7.6383000000000001</v>
          </cell>
          <cell r="AQ248">
            <v>7.6623000000000001</v>
          </cell>
          <cell r="AR248">
            <v>1.2480019968031852E-3</v>
          </cell>
          <cell r="AS248">
            <v>5.1999999999999602E-2</v>
          </cell>
          <cell r="AT248">
            <v>41.666600000000003</v>
          </cell>
          <cell r="AU248">
            <v>41.718600000000002</v>
          </cell>
          <cell r="AV248">
            <v>2.8814373287379797E-3</v>
          </cell>
          <cell r="AW248">
            <v>0.10199999999999575</v>
          </cell>
          <cell r="AX248">
            <v>35.399000000000001</v>
          </cell>
          <cell r="AY248">
            <v>35.500999999999998</v>
          </cell>
          <cell r="AZ248">
            <v>2.0480243081865547E-3</v>
          </cell>
          <cell r="BA248">
            <v>1.5714285714284619E-2</v>
          </cell>
          <cell r="BB248">
            <v>7.6729000000000003</v>
          </cell>
          <cell r="BC248">
            <v>7.6886142857142845</v>
          </cell>
        </row>
        <row r="249">
          <cell r="B249">
            <v>201</v>
          </cell>
          <cell r="C249">
            <v>21</v>
          </cell>
          <cell r="D249">
            <v>2.9405315022682709E-3</v>
          </cell>
          <cell r="E249">
            <v>0.17879166666666654</v>
          </cell>
          <cell r="F249">
            <v>60.802500000000002</v>
          </cell>
          <cell r="G249">
            <v>60.981291666666671</v>
          </cell>
          <cell r="H249">
            <v>4.0959243504953037E-3</v>
          </cell>
          <cell r="I249">
            <v>0.30302999999999919</v>
          </cell>
          <cell r="J249">
            <v>73.9833</v>
          </cell>
          <cell r="K249">
            <v>74.286329999999992</v>
          </cell>
          <cell r="L249">
            <v>5.2897774604307932E-3</v>
          </cell>
          <cell r="M249">
            <v>2.9633333333333308E-3</v>
          </cell>
          <cell r="N249">
            <v>0.56020000000000003</v>
          </cell>
          <cell r="O249">
            <v>0.56316333333333335</v>
          </cell>
          <cell r="P249">
            <v>2.803488652443808E-3</v>
          </cell>
          <cell r="Q249">
            <v>0.30503666666666618</v>
          </cell>
          <cell r="R249">
            <v>108.8061</v>
          </cell>
          <cell r="S249">
            <v>109.11113666666667</v>
          </cell>
          <cell r="T249">
            <v>4.8814596284491489E-3</v>
          </cell>
          <cell r="U249">
            <v>0.23462833333333405</v>
          </cell>
          <cell r="V249">
            <v>48.065199999999997</v>
          </cell>
          <cell r="W249">
            <v>48.29982833333333</v>
          </cell>
          <cell r="X249">
            <v>2.0419713720520962E-3</v>
          </cell>
          <cell r="Y249">
            <v>9.3625000000000236E-2</v>
          </cell>
          <cell r="Z249">
            <v>45.850299999999997</v>
          </cell>
          <cell r="AA249">
            <v>45.943925</v>
          </cell>
          <cell r="AB249">
            <v>3.5195992911444822E-3</v>
          </cell>
          <cell r="AC249">
            <v>0.1747083333333336</v>
          </cell>
          <cell r="AD249">
            <v>49.6387</v>
          </cell>
          <cell r="AE249">
            <v>49.813408333333335</v>
          </cell>
          <cell r="AF249">
            <v>2.9130183438376817E-3</v>
          </cell>
          <cell r="AG249">
            <v>4.8206666666666641E-2</v>
          </cell>
          <cell r="AH249">
            <v>16.5487</v>
          </cell>
          <cell r="AI249">
            <v>16.596906666666666</v>
          </cell>
          <cell r="AJ249">
            <v>2.1320084274080017E-3</v>
          </cell>
          <cell r="AK249">
            <v>3.3900000000000929E-2</v>
          </cell>
          <cell r="AL249">
            <v>15.900499999999999</v>
          </cell>
          <cell r="AM249">
            <v>15.9344</v>
          </cell>
          <cell r="AN249">
            <v>3.2991634264168583E-3</v>
          </cell>
          <cell r="AO249">
            <v>2.5199999999999889E-2</v>
          </cell>
          <cell r="AP249">
            <v>7.6383000000000001</v>
          </cell>
          <cell r="AQ249">
            <v>7.6635</v>
          </cell>
          <cell r="AR249">
            <v>1.3104020966433446E-3</v>
          </cell>
          <cell r="AS249">
            <v>5.4599999999999579E-2</v>
          </cell>
          <cell r="AT249">
            <v>41.666600000000003</v>
          </cell>
          <cell r="AU249">
            <v>41.721200000000003</v>
          </cell>
          <cell r="AV249">
            <v>3.0255091951748789E-3</v>
          </cell>
          <cell r="AW249">
            <v>0.10709999999999553</v>
          </cell>
          <cell r="AX249">
            <v>35.399000000000001</v>
          </cell>
          <cell r="AY249">
            <v>35.506099999999996</v>
          </cell>
          <cell r="AZ249">
            <v>2.1504255235958824E-3</v>
          </cell>
          <cell r="BA249">
            <v>1.6499999999998849E-2</v>
          </cell>
          <cell r="BB249">
            <v>7.6729000000000003</v>
          </cell>
          <cell r="BC249">
            <v>7.6893999999999991</v>
          </cell>
        </row>
        <row r="250">
          <cell r="B250">
            <v>202</v>
          </cell>
          <cell r="C250">
            <v>22</v>
          </cell>
          <cell r="D250">
            <v>3.0805568119000931E-3</v>
          </cell>
          <cell r="E250">
            <v>0.18730555555555542</v>
          </cell>
          <cell r="F250">
            <v>60.802500000000002</v>
          </cell>
          <cell r="G250">
            <v>60.989805555555556</v>
          </cell>
          <cell r="H250">
            <v>4.2909683671855563E-3</v>
          </cell>
          <cell r="I250">
            <v>0.31745999999999919</v>
          </cell>
          <cell r="J250">
            <v>73.9833</v>
          </cell>
          <cell r="K250">
            <v>74.300759999999997</v>
          </cell>
          <cell r="L250">
            <v>5.5416716252132117E-3</v>
          </cell>
          <cell r="M250">
            <v>3.1044444444444418E-3</v>
          </cell>
          <cell r="N250">
            <v>0.56020000000000003</v>
          </cell>
          <cell r="O250">
            <v>0.5633044444444445</v>
          </cell>
          <cell r="P250">
            <v>2.9369881120839894E-3</v>
          </cell>
          <cell r="Q250">
            <v>0.31956222222222169</v>
          </cell>
          <cell r="R250">
            <v>108.8061</v>
          </cell>
          <cell r="S250">
            <v>109.12566222222222</v>
          </cell>
          <cell r="T250">
            <v>5.1139100869467278E-3</v>
          </cell>
          <cell r="U250">
            <v>0.24580111111111186</v>
          </cell>
          <cell r="V250">
            <v>48.065199999999997</v>
          </cell>
          <cell r="W250">
            <v>48.311001111111111</v>
          </cell>
          <cell r="X250">
            <v>2.1392081040545771E-3</v>
          </cell>
          <cell r="Y250">
            <v>9.8083333333333578E-2</v>
          </cell>
          <cell r="Z250">
            <v>45.850299999999997</v>
          </cell>
          <cell r="AA250">
            <v>45.948383333333332</v>
          </cell>
          <cell r="AB250">
            <v>3.6871992573894573E-3</v>
          </cell>
          <cell r="AC250">
            <v>0.18302777777777807</v>
          </cell>
          <cell r="AD250">
            <v>49.6387</v>
          </cell>
          <cell r="AE250">
            <v>49.821727777777781</v>
          </cell>
          <cell r="AF250">
            <v>3.0517335030680473E-3</v>
          </cell>
          <cell r="AG250">
            <v>5.0502222222222198E-2</v>
          </cell>
          <cell r="AH250">
            <v>16.5487</v>
          </cell>
          <cell r="AI250">
            <v>16.599202222222221</v>
          </cell>
          <cell r="AJ250">
            <v>2.2335326382369541E-3</v>
          </cell>
          <cell r="AK250">
            <v>3.5514285714286685E-2</v>
          </cell>
          <cell r="AL250">
            <v>15.900499999999999</v>
          </cell>
          <cell r="AM250">
            <v>15.936014285714286</v>
          </cell>
          <cell r="AN250">
            <v>3.4562664467224233E-3</v>
          </cell>
          <cell r="AO250">
            <v>2.6399999999999885E-2</v>
          </cell>
          <cell r="AP250">
            <v>7.6383000000000001</v>
          </cell>
          <cell r="AQ250">
            <v>7.6646999999999998</v>
          </cell>
          <cell r="AR250">
            <v>1.3728021964835037E-3</v>
          </cell>
          <cell r="AS250">
            <v>5.7199999999999564E-2</v>
          </cell>
          <cell r="AT250">
            <v>41.666600000000003</v>
          </cell>
          <cell r="AU250">
            <v>41.723800000000004</v>
          </cell>
          <cell r="AV250">
            <v>3.1695810616117781E-3</v>
          </cell>
          <cell r="AW250">
            <v>0.11219999999999532</v>
          </cell>
          <cell r="AX250">
            <v>35.399000000000001</v>
          </cell>
          <cell r="AY250">
            <v>35.511199999999995</v>
          </cell>
          <cell r="AZ250">
            <v>2.2528267390052102E-3</v>
          </cell>
          <cell r="BA250">
            <v>1.7285714285713079E-2</v>
          </cell>
          <cell r="BB250">
            <v>7.6729000000000003</v>
          </cell>
          <cell r="BC250">
            <v>7.6901857142857137</v>
          </cell>
        </row>
        <row r="251">
          <cell r="B251">
            <v>203</v>
          </cell>
          <cell r="C251">
            <v>23</v>
          </cell>
          <cell r="D251">
            <v>3.2205821215319157E-3</v>
          </cell>
          <cell r="E251">
            <v>0.1958194444444443</v>
          </cell>
          <cell r="F251">
            <v>60.802500000000002</v>
          </cell>
          <cell r="G251">
            <v>60.998319444444448</v>
          </cell>
          <cell r="H251">
            <v>4.4860123838758089E-3</v>
          </cell>
          <cell r="I251">
            <v>0.33188999999999913</v>
          </cell>
          <cell r="J251">
            <v>73.9833</v>
          </cell>
          <cell r="K251">
            <v>74.315190000000001</v>
          </cell>
          <cell r="L251">
            <v>5.7935657899956311E-3</v>
          </cell>
          <cell r="M251">
            <v>3.2455555555555527E-3</v>
          </cell>
          <cell r="N251">
            <v>0.56020000000000003</v>
          </cell>
          <cell r="O251">
            <v>0.56344555555555553</v>
          </cell>
          <cell r="P251">
            <v>3.0704875717241708E-3</v>
          </cell>
          <cell r="Q251">
            <v>0.33408777777777726</v>
          </cell>
          <cell r="R251">
            <v>108.8061</v>
          </cell>
          <cell r="S251">
            <v>109.14018777777778</v>
          </cell>
          <cell r="T251">
            <v>5.3463605454443066E-3</v>
          </cell>
          <cell r="U251">
            <v>0.25697388888888967</v>
          </cell>
          <cell r="V251">
            <v>48.065199999999997</v>
          </cell>
          <cell r="W251">
            <v>48.322173888888884</v>
          </cell>
          <cell r="X251">
            <v>2.236444836057058E-3</v>
          </cell>
          <cell r="Y251">
            <v>0.10254166666666692</v>
          </cell>
          <cell r="Z251">
            <v>45.850299999999997</v>
          </cell>
          <cell r="AA251">
            <v>45.952841666666664</v>
          </cell>
          <cell r="AB251">
            <v>3.8547992236344325E-3</v>
          </cell>
          <cell r="AC251">
            <v>0.1913472222222225</v>
          </cell>
          <cell r="AD251">
            <v>49.6387</v>
          </cell>
          <cell r="AE251">
            <v>49.83004722222222</v>
          </cell>
          <cell r="AF251">
            <v>3.190448662298413E-3</v>
          </cell>
          <cell r="AG251">
            <v>5.2797777777777749E-2</v>
          </cell>
          <cell r="AH251">
            <v>16.5487</v>
          </cell>
          <cell r="AI251">
            <v>16.601497777777777</v>
          </cell>
          <cell r="AJ251">
            <v>2.3350568490659068E-3</v>
          </cell>
          <cell r="AK251">
            <v>3.7128571428572447E-2</v>
          </cell>
          <cell r="AL251">
            <v>15.900499999999999</v>
          </cell>
          <cell r="AM251">
            <v>15.937628571428572</v>
          </cell>
          <cell r="AN251">
            <v>3.6133694670279879E-3</v>
          </cell>
          <cell r="AO251">
            <v>2.7599999999999878E-2</v>
          </cell>
          <cell r="AP251">
            <v>7.6383000000000001</v>
          </cell>
          <cell r="AQ251">
            <v>7.6658999999999997</v>
          </cell>
          <cell r="AR251">
            <v>1.4352022963236631E-3</v>
          </cell>
          <cell r="AS251">
            <v>5.9799999999999541E-2</v>
          </cell>
          <cell r="AT251">
            <v>41.666600000000003</v>
          </cell>
          <cell r="AU251">
            <v>41.726400000000005</v>
          </cell>
          <cell r="AV251">
            <v>3.3136529280486768E-3</v>
          </cell>
          <cell r="AW251">
            <v>0.1172999999999951</v>
          </cell>
          <cell r="AX251">
            <v>35.399000000000001</v>
          </cell>
          <cell r="AY251">
            <v>35.516299999999994</v>
          </cell>
          <cell r="AZ251">
            <v>2.355227954414538E-3</v>
          </cell>
          <cell r="BA251">
            <v>1.8071428571427312E-2</v>
          </cell>
          <cell r="BB251">
            <v>7.6729000000000003</v>
          </cell>
          <cell r="BC251">
            <v>7.6909714285714275</v>
          </cell>
        </row>
        <row r="252">
          <cell r="B252">
            <v>204</v>
          </cell>
          <cell r="C252">
            <v>24</v>
          </cell>
          <cell r="D252">
            <v>3.3606074311637374E-3</v>
          </cell>
          <cell r="E252">
            <v>0.20433333333333317</v>
          </cell>
          <cell r="F252">
            <v>60.802500000000002</v>
          </cell>
          <cell r="G252">
            <v>61.006833333333333</v>
          </cell>
          <cell r="H252">
            <v>4.6810564005660615E-3</v>
          </cell>
          <cell r="I252">
            <v>0.34631999999999913</v>
          </cell>
          <cell r="J252">
            <v>73.9833</v>
          </cell>
          <cell r="K252">
            <v>74.329620000000006</v>
          </cell>
          <cell r="L252">
            <v>6.0454599547780496E-3</v>
          </cell>
          <cell r="M252">
            <v>3.3866666666666637E-3</v>
          </cell>
          <cell r="N252">
            <v>0.56020000000000003</v>
          </cell>
          <cell r="O252">
            <v>0.56358666666666668</v>
          </cell>
          <cell r="P252">
            <v>3.2039870313643514E-3</v>
          </cell>
          <cell r="Q252">
            <v>0.34861333333333278</v>
          </cell>
          <cell r="R252">
            <v>108.8061</v>
          </cell>
          <cell r="S252">
            <v>109.15471333333333</v>
          </cell>
          <cell r="T252">
            <v>5.5788110039418845E-3</v>
          </cell>
          <cell r="U252">
            <v>0.26814666666666748</v>
          </cell>
          <cell r="V252">
            <v>48.065199999999997</v>
          </cell>
          <cell r="W252">
            <v>48.333346666666664</v>
          </cell>
          <cell r="X252">
            <v>2.3336815680595389E-3</v>
          </cell>
          <cell r="Y252">
            <v>0.10700000000000026</v>
          </cell>
          <cell r="Z252">
            <v>45.850299999999997</v>
          </cell>
          <cell r="AA252">
            <v>45.957299999999996</v>
          </cell>
          <cell r="AB252">
            <v>4.0223991898794085E-3</v>
          </cell>
          <cell r="AC252">
            <v>0.19966666666666696</v>
          </cell>
          <cell r="AD252">
            <v>49.6387</v>
          </cell>
          <cell r="AE252">
            <v>49.838366666666666</v>
          </cell>
          <cell r="AF252">
            <v>3.3291638215287786E-3</v>
          </cell>
          <cell r="AG252">
            <v>5.5093333333333307E-2</v>
          </cell>
          <cell r="AH252">
            <v>16.5487</v>
          </cell>
          <cell r="AI252">
            <v>16.603793333333332</v>
          </cell>
          <cell r="AJ252">
            <v>2.4365810598948592E-3</v>
          </cell>
          <cell r="AK252">
            <v>3.8742857142858203E-2</v>
          </cell>
          <cell r="AL252">
            <v>15.900499999999999</v>
          </cell>
          <cell r="AM252">
            <v>15.939242857142858</v>
          </cell>
          <cell r="AN252">
            <v>3.7704724873335524E-3</v>
          </cell>
          <cell r="AO252">
            <v>2.8799999999999874E-2</v>
          </cell>
          <cell r="AP252">
            <v>7.6383000000000001</v>
          </cell>
          <cell r="AQ252">
            <v>7.6670999999999996</v>
          </cell>
          <cell r="AR252">
            <v>1.4976023961638225E-3</v>
          </cell>
          <cell r="AS252">
            <v>6.2399999999999525E-2</v>
          </cell>
          <cell r="AT252">
            <v>41.666600000000003</v>
          </cell>
          <cell r="AU252">
            <v>41.728999999999999</v>
          </cell>
          <cell r="AV252">
            <v>3.457724794485576E-3</v>
          </cell>
          <cell r="AW252">
            <v>0.12239999999999489</v>
          </cell>
          <cell r="AX252">
            <v>35.399000000000001</v>
          </cell>
          <cell r="AY252">
            <v>35.521399999999993</v>
          </cell>
          <cell r="AZ252">
            <v>2.4576291698238657E-3</v>
          </cell>
          <cell r="BA252">
            <v>1.8857142857141542E-2</v>
          </cell>
          <cell r="BB252">
            <v>7.6729000000000003</v>
          </cell>
          <cell r="BC252">
            <v>7.6917571428571421</v>
          </cell>
        </row>
        <row r="253">
          <cell r="B253">
            <v>205</v>
          </cell>
          <cell r="C253">
            <v>25</v>
          </cell>
          <cell r="D253">
            <v>3.5006327407955599E-3</v>
          </cell>
          <cell r="E253">
            <v>0.21284722222222208</v>
          </cell>
          <cell r="F253">
            <v>60.802500000000002</v>
          </cell>
          <cell r="G253">
            <v>61.015347222222225</v>
          </cell>
          <cell r="H253">
            <v>4.876100417256315E-3</v>
          </cell>
          <cell r="I253">
            <v>0.36074999999999907</v>
          </cell>
          <cell r="J253">
            <v>73.9833</v>
          </cell>
          <cell r="K253">
            <v>74.344049999999996</v>
          </cell>
          <cell r="L253">
            <v>6.2973541195604681E-3</v>
          </cell>
          <cell r="M253">
            <v>3.5277777777777746E-3</v>
          </cell>
          <cell r="N253">
            <v>0.56020000000000003</v>
          </cell>
          <cell r="O253">
            <v>0.56372777777777783</v>
          </cell>
          <cell r="P253">
            <v>3.3374864910045328E-3</v>
          </cell>
          <cell r="Q253">
            <v>0.36313888888888829</v>
          </cell>
          <cell r="R253">
            <v>108.8061</v>
          </cell>
          <cell r="S253">
            <v>109.16923888888888</v>
          </cell>
          <cell r="T253">
            <v>5.8112614624394633E-3</v>
          </cell>
          <cell r="U253">
            <v>0.27931944444444529</v>
          </cell>
          <cell r="V253">
            <v>48.065199999999997</v>
          </cell>
          <cell r="W253">
            <v>48.344519444444444</v>
          </cell>
          <cell r="X253">
            <v>2.4309183000620193E-3</v>
          </cell>
          <cell r="Y253">
            <v>0.1114583333333336</v>
          </cell>
          <cell r="Z253">
            <v>45.850299999999997</v>
          </cell>
          <cell r="AA253">
            <v>45.961758333333329</v>
          </cell>
          <cell r="AB253">
            <v>4.1899991561243832E-3</v>
          </cell>
          <cell r="AC253">
            <v>0.20798611111111143</v>
          </cell>
          <cell r="AD253">
            <v>49.6387</v>
          </cell>
          <cell r="AE253">
            <v>49.846686111111111</v>
          </cell>
          <cell r="AF253">
            <v>3.4678789807591451E-3</v>
          </cell>
          <cell r="AG253">
            <v>5.7388888888888857E-2</v>
          </cell>
          <cell r="AH253">
            <v>16.5487</v>
          </cell>
          <cell r="AI253">
            <v>16.606088888888888</v>
          </cell>
          <cell r="AJ253">
            <v>2.5381052707238116E-3</v>
          </cell>
          <cell r="AK253">
            <v>4.0357142857143966E-2</v>
          </cell>
          <cell r="AL253">
            <v>15.900499999999999</v>
          </cell>
          <cell r="AM253">
            <v>15.940857142857142</v>
          </cell>
          <cell r="AN253">
            <v>3.9275755076391174E-3</v>
          </cell>
          <cell r="AO253">
            <v>2.9999999999999867E-2</v>
          </cell>
          <cell r="AP253">
            <v>7.6383000000000001</v>
          </cell>
          <cell r="AQ253">
            <v>7.6683000000000003</v>
          </cell>
          <cell r="AR253">
            <v>1.5600024960039816E-3</v>
          </cell>
          <cell r="AS253">
            <v>6.4999999999999503E-2</v>
          </cell>
          <cell r="AT253">
            <v>41.666600000000003</v>
          </cell>
          <cell r="AU253">
            <v>41.7316</v>
          </cell>
          <cell r="AV253">
            <v>3.6017966609224747E-3</v>
          </cell>
          <cell r="AW253">
            <v>0.12749999999999467</v>
          </cell>
          <cell r="AX253">
            <v>35.399000000000001</v>
          </cell>
          <cell r="AY253">
            <v>35.526499999999999</v>
          </cell>
          <cell r="AZ253">
            <v>2.5600303852331935E-3</v>
          </cell>
          <cell r="BA253">
            <v>1.9642857142855772E-2</v>
          </cell>
          <cell r="BB253">
            <v>7.6729000000000003</v>
          </cell>
          <cell r="BC253">
            <v>7.6925428571428558</v>
          </cell>
        </row>
        <row r="254">
          <cell r="B254">
            <v>206</v>
          </cell>
          <cell r="C254">
            <v>26</v>
          </cell>
          <cell r="D254">
            <v>3.6406580504273825E-3</v>
          </cell>
          <cell r="E254">
            <v>0.22136111111111095</v>
          </cell>
          <cell r="F254">
            <v>60.802500000000002</v>
          </cell>
          <cell r="G254">
            <v>61.02386111111111</v>
          </cell>
          <cell r="H254">
            <v>5.0711444339465676E-3</v>
          </cell>
          <cell r="I254">
            <v>0.37517999999999901</v>
          </cell>
          <cell r="J254">
            <v>73.9833</v>
          </cell>
          <cell r="K254">
            <v>74.35848</v>
          </cell>
          <cell r="L254">
            <v>6.5492482843428866E-3</v>
          </cell>
          <cell r="M254">
            <v>3.6688888888888856E-3</v>
          </cell>
          <cell r="N254">
            <v>0.56020000000000003</v>
          </cell>
          <cell r="O254">
            <v>0.56386888888888886</v>
          </cell>
          <cell r="P254">
            <v>3.4709859506447142E-3</v>
          </cell>
          <cell r="Q254">
            <v>0.37766444444444386</v>
          </cell>
          <cell r="R254">
            <v>108.8061</v>
          </cell>
          <cell r="S254">
            <v>109.18376444444445</v>
          </cell>
          <cell r="T254">
            <v>6.0437119209370421E-3</v>
          </cell>
          <cell r="U254">
            <v>0.2904922222222231</v>
          </cell>
          <cell r="V254">
            <v>48.065199999999997</v>
          </cell>
          <cell r="W254">
            <v>48.355692222222217</v>
          </cell>
          <cell r="X254">
            <v>2.5281550320645002E-3</v>
          </cell>
          <cell r="Y254">
            <v>0.11591666666666696</v>
          </cell>
          <cell r="Z254">
            <v>45.850299999999997</v>
          </cell>
          <cell r="AA254">
            <v>45.966216666666661</v>
          </cell>
          <cell r="AB254">
            <v>4.3575991223693588E-3</v>
          </cell>
          <cell r="AC254">
            <v>0.21630555555555589</v>
          </cell>
          <cell r="AD254">
            <v>49.6387</v>
          </cell>
          <cell r="AE254">
            <v>49.855005555555557</v>
          </cell>
          <cell r="AF254">
            <v>3.6065941399895107E-3</v>
          </cell>
          <cell r="AG254">
            <v>5.9684444444444415E-2</v>
          </cell>
          <cell r="AH254">
            <v>16.5487</v>
          </cell>
          <cell r="AI254">
            <v>16.608384444444443</v>
          </cell>
          <cell r="AJ254">
            <v>2.6396294815527639E-3</v>
          </cell>
          <cell r="AK254">
            <v>4.1971428571429721E-2</v>
          </cell>
          <cell r="AL254">
            <v>15.900499999999999</v>
          </cell>
          <cell r="AM254">
            <v>15.942471428571428</v>
          </cell>
          <cell r="AN254">
            <v>4.0846785279446815E-3</v>
          </cell>
          <cell r="AO254">
            <v>3.1199999999999863E-2</v>
          </cell>
          <cell r="AP254">
            <v>7.6383000000000001</v>
          </cell>
          <cell r="AQ254">
            <v>7.6695000000000002</v>
          </cell>
          <cell r="AR254">
            <v>1.622402595844141E-3</v>
          </cell>
          <cell r="AS254">
            <v>6.759999999999948E-2</v>
          </cell>
          <cell r="AT254">
            <v>41.666600000000003</v>
          </cell>
          <cell r="AU254">
            <v>41.734200000000001</v>
          </cell>
          <cell r="AV254">
            <v>3.7458685273593739E-3</v>
          </cell>
          <cell r="AW254">
            <v>0.13259999999999447</v>
          </cell>
          <cell r="AX254">
            <v>35.399000000000001</v>
          </cell>
          <cell r="AY254">
            <v>35.531599999999997</v>
          </cell>
          <cell r="AZ254">
            <v>2.6624316006425212E-3</v>
          </cell>
          <cell r="BA254">
            <v>2.0428571428570002E-2</v>
          </cell>
          <cell r="BB254">
            <v>7.6729000000000003</v>
          </cell>
          <cell r="BC254">
            <v>7.6933285714285704</v>
          </cell>
        </row>
        <row r="255">
          <cell r="B255">
            <v>207</v>
          </cell>
          <cell r="C255">
            <v>27</v>
          </cell>
          <cell r="D255">
            <v>3.7806833600592046E-3</v>
          </cell>
          <cell r="E255">
            <v>0.22987499999999983</v>
          </cell>
          <cell r="F255">
            <v>60.802500000000002</v>
          </cell>
          <cell r="G255">
            <v>61.032375000000002</v>
          </cell>
          <cell r="H255">
            <v>5.2661884506368202E-3</v>
          </cell>
          <cell r="I255">
            <v>0.38960999999999901</v>
          </cell>
          <cell r="J255">
            <v>73.9833</v>
          </cell>
          <cell r="K255">
            <v>74.372910000000005</v>
          </cell>
          <cell r="L255">
            <v>6.801142449125306E-3</v>
          </cell>
          <cell r="M255">
            <v>3.8099999999999965E-3</v>
          </cell>
          <cell r="N255">
            <v>0.56020000000000003</v>
          </cell>
          <cell r="O255">
            <v>0.56401000000000001</v>
          </cell>
          <cell r="P255">
            <v>3.6044854102848956E-3</v>
          </cell>
          <cell r="Q255">
            <v>0.39218999999999937</v>
          </cell>
          <cell r="R255">
            <v>108.8061</v>
          </cell>
          <cell r="S255">
            <v>109.19829</v>
          </cell>
          <cell r="T255">
            <v>6.2761623794346209E-3</v>
          </cell>
          <cell r="U255">
            <v>0.3016650000000009</v>
          </cell>
          <cell r="V255">
            <v>48.065199999999997</v>
          </cell>
          <cell r="W255">
            <v>48.366864999999997</v>
          </cell>
          <cell r="X255">
            <v>2.625391764066981E-3</v>
          </cell>
          <cell r="Y255">
            <v>0.1203750000000003</v>
          </cell>
          <cell r="Z255">
            <v>45.850299999999997</v>
          </cell>
          <cell r="AA255">
            <v>45.970675</v>
          </cell>
          <cell r="AB255">
            <v>4.5251990886143335E-3</v>
          </cell>
          <cell r="AC255">
            <v>0.22462500000000035</v>
          </cell>
          <cell r="AD255">
            <v>49.6387</v>
          </cell>
          <cell r="AE255">
            <v>49.863325000000003</v>
          </cell>
          <cell r="AF255">
            <v>3.7453092992198764E-3</v>
          </cell>
          <cell r="AG255">
            <v>6.1979999999999966E-2</v>
          </cell>
          <cell r="AH255">
            <v>16.5487</v>
          </cell>
          <cell r="AI255">
            <v>16.610679999999999</v>
          </cell>
          <cell r="AJ255">
            <v>2.7411536923817167E-3</v>
          </cell>
          <cell r="AK255">
            <v>4.3585714285715484E-2</v>
          </cell>
          <cell r="AL255">
            <v>15.900499999999999</v>
          </cell>
          <cell r="AM255">
            <v>15.944085714285714</v>
          </cell>
          <cell r="AN255">
            <v>4.2417815482502464E-3</v>
          </cell>
          <cell r="AO255">
            <v>3.2399999999999859E-2</v>
          </cell>
          <cell r="AP255">
            <v>7.6383000000000001</v>
          </cell>
          <cell r="AQ255">
            <v>7.6707000000000001</v>
          </cell>
          <cell r="AR255">
            <v>1.6848026956843001E-3</v>
          </cell>
          <cell r="AS255">
            <v>7.0199999999999457E-2</v>
          </cell>
          <cell r="AT255">
            <v>41.666600000000003</v>
          </cell>
          <cell r="AU255">
            <v>41.736800000000002</v>
          </cell>
          <cell r="AV255">
            <v>3.8899403937962727E-3</v>
          </cell>
          <cell r="AW255">
            <v>0.13769999999999424</v>
          </cell>
          <cell r="AX255">
            <v>35.399000000000001</v>
          </cell>
          <cell r="AY255">
            <v>35.536699999999996</v>
          </cell>
          <cell r="AZ255">
            <v>2.764832816051849E-3</v>
          </cell>
          <cell r="BA255">
            <v>2.1214285714284235E-2</v>
          </cell>
          <cell r="BB255">
            <v>7.6729000000000003</v>
          </cell>
          <cell r="BC255">
            <v>7.6941142857142841</v>
          </cell>
        </row>
        <row r="256">
          <cell r="B256">
            <v>208</v>
          </cell>
          <cell r="C256">
            <v>28</v>
          </cell>
          <cell r="D256">
            <v>3.9207086696910276E-3</v>
          </cell>
          <cell r="E256">
            <v>0.23838888888888871</v>
          </cell>
          <cell r="F256">
            <v>60.802500000000002</v>
          </cell>
          <cell r="G256">
            <v>61.040888888888894</v>
          </cell>
          <cell r="H256">
            <v>5.4612324673270719E-3</v>
          </cell>
          <cell r="I256">
            <v>0.40403999999999896</v>
          </cell>
          <cell r="J256">
            <v>73.9833</v>
          </cell>
          <cell r="K256">
            <v>74.387339999999995</v>
          </cell>
          <cell r="L256">
            <v>7.0530366139077245E-3</v>
          </cell>
          <cell r="M256">
            <v>3.9511111111111075E-3</v>
          </cell>
          <cell r="N256">
            <v>0.56020000000000003</v>
          </cell>
          <cell r="O256">
            <v>0.56415111111111116</v>
          </cell>
          <cell r="P256">
            <v>3.7379848699250766E-3</v>
          </cell>
          <cell r="Q256">
            <v>0.40671555555555489</v>
          </cell>
          <cell r="R256">
            <v>108.8061</v>
          </cell>
          <cell r="S256">
            <v>109.21281555555555</v>
          </cell>
          <cell r="T256">
            <v>6.5086128379321989E-3</v>
          </cell>
          <cell r="U256">
            <v>0.31283777777777871</v>
          </cell>
          <cell r="V256">
            <v>48.065199999999997</v>
          </cell>
          <cell r="W256">
            <v>48.378037777777777</v>
          </cell>
          <cell r="X256">
            <v>2.7226284960694619E-3</v>
          </cell>
          <cell r="Y256">
            <v>0.12483333333333364</v>
          </cell>
          <cell r="Z256">
            <v>45.850299999999997</v>
          </cell>
          <cell r="AA256">
            <v>45.975133333333332</v>
          </cell>
          <cell r="AB256">
            <v>4.6927990548593099E-3</v>
          </cell>
          <cell r="AC256">
            <v>0.23294444444444479</v>
          </cell>
          <cell r="AD256">
            <v>49.6387</v>
          </cell>
          <cell r="AE256">
            <v>49.871644444444442</v>
          </cell>
          <cell r="AF256">
            <v>3.884024458450242E-3</v>
          </cell>
          <cell r="AG256">
            <v>6.4275555555555516E-2</v>
          </cell>
          <cell r="AH256">
            <v>16.5487</v>
          </cell>
          <cell r="AI256">
            <v>16.612975555555554</v>
          </cell>
          <cell r="AJ256">
            <v>2.8426779032106691E-3</v>
          </cell>
          <cell r="AK256">
            <v>4.5200000000001239E-2</v>
          </cell>
          <cell r="AL256">
            <v>15.900499999999999</v>
          </cell>
          <cell r="AM256">
            <v>15.9457</v>
          </cell>
          <cell r="AN256">
            <v>4.3988845685558114E-3</v>
          </cell>
          <cell r="AO256">
            <v>3.3599999999999852E-2</v>
          </cell>
          <cell r="AP256">
            <v>7.6383000000000001</v>
          </cell>
          <cell r="AQ256">
            <v>7.6718999999999999</v>
          </cell>
          <cell r="AR256">
            <v>1.7472027955244595E-3</v>
          </cell>
          <cell r="AS256">
            <v>7.2799999999999448E-2</v>
          </cell>
          <cell r="AT256">
            <v>41.666600000000003</v>
          </cell>
          <cell r="AU256">
            <v>41.739400000000003</v>
          </cell>
          <cell r="AV256">
            <v>4.0340122602331718E-3</v>
          </cell>
          <cell r="AW256">
            <v>0.14279999999999404</v>
          </cell>
          <cell r="AX256">
            <v>35.399000000000001</v>
          </cell>
          <cell r="AY256">
            <v>35.541799999999995</v>
          </cell>
          <cell r="AZ256">
            <v>2.8672340314611767E-3</v>
          </cell>
          <cell r="BA256">
            <v>2.1999999999998465E-2</v>
          </cell>
          <cell r="BB256">
            <v>7.6729000000000003</v>
          </cell>
          <cell r="BC256">
            <v>7.6948999999999987</v>
          </cell>
        </row>
        <row r="257">
          <cell r="B257">
            <v>209</v>
          </cell>
          <cell r="C257">
            <v>29</v>
          </cell>
          <cell r="D257">
            <v>4.0607339793228498E-3</v>
          </cell>
          <cell r="E257">
            <v>0.24690277777777758</v>
          </cell>
          <cell r="F257">
            <v>60.802500000000002</v>
          </cell>
          <cell r="G257">
            <v>61.049402777777779</v>
          </cell>
          <cell r="H257">
            <v>5.6562764840173245E-3</v>
          </cell>
          <cell r="I257">
            <v>0.4184699999999989</v>
          </cell>
          <cell r="J257">
            <v>73.9833</v>
          </cell>
          <cell r="K257">
            <v>74.401769999999999</v>
          </cell>
          <cell r="L257">
            <v>7.304930778690143E-3</v>
          </cell>
          <cell r="M257">
            <v>4.0922222222222185E-3</v>
          </cell>
          <cell r="N257">
            <v>0.56020000000000003</v>
          </cell>
          <cell r="O257">
            <v>0.5642922222222222</v>
          </cell>
          <cell r="P257">
            <v>3.871484329565258E-3</v>
          </cell>
          <cell r="Q257">
            <v>0.42124111111111046</v>
          </cell>
          <cell r="R257">
            <v>108.8061</v>
          </cell>
          <cell r="S257">
            <v>109.22734111111112</v>
          </cell>
          <cell r="T257">
            <v>6.7410632964297768E-3</v>
          </cell>
          <cell r="U257">
            <v>0.32401055555555652</v>
          </cell>
          <cell r="V257">
            <v>48.065199999999997</v>
          </cell>
          <cell r="W257">
            <v>48.38921055555555</v>
          </cell>
          <cell r="X257">
            <v>2.8198652280719428E-3</v>
          </cell>
          <cell r="Y257">
            <v>0.129291666666667</v>
          </cell>
          <cell r="Z257">
            <v>45.850299999999997</v>
          </cell>
          <cell r="AA257">
            <v>45.979591666666664</v>
          </cell>
          <cell r="AB257">
            <v>4.8603990211042846E-3</v>
          </cell>
          <cell r="AC257">
            <v>0.24126388888888925</v>
          </cell>
          <cell r="AD257">
            <v>49.6387</v>
          </cell>
          <cell r="AE257">
            <v>49.879963888888888</v>
          </cell>
          <cell r="AF257">
            <v>4.0227396176806081E-3</v>
          </cell>
          <cell r="AG257">
            <v>6.6571111111111081E-2</v>
          </cell>
          <cell r="AH257">
            <v>16.5487</v>
          </cell>
          <cell r="AI257">
            <v>16.61527111111111</v>
          </cell>
          <cell r="AJ257">
            <v>2.9442021140396214E-3</v>
          </cell>
          <cell r="AK257">
            <v>4.6814285714286995E-2</v>
          </cell>
          <cell r="AL257">
            <v>15.900499999999999</v>
          </cell>
          <cell r="AM257">
            <v>15.947314285714286</v>
          </cell>
          <cell r="AN257">
            <v>4.5559875888613755E-3</v>
          </cell>
          <cell r="AO257">
            <v>3.4799999999999845E-2</v>
          </cell>
          <cell r="AP257">
            <v>7.6383000000000001</v>
          </cell>
          <cell r="AQ257">
            <v>7.6730999999999998</v>
          </cell>
          <cell r="AR257">
            <v>1.8096028953646186E-3</v>
          </cell>
          <cell r="AS257">
            <v>7.5399999999999426E-2</v>
          </cell>
          <cell r="AT257">
            <v>41.666600000000003</v>
          </cell>
          <cell r="AU257">
            <v>41.742000000000004</v>
          </cell>
          <cell r="AV257">
            <v>4.1780841266700706E-3</v>
          </cell>
          <cell r="AW257">
            <v>0.14789999999999384</v>
          </cell>
          <cell r="AX257">
            <v>35.399000000000001</v>
          </cell>
          <cell r="AY257">
            <v>35.546899999999994</v>
          </cell>
          <cell r="AZ257">
            <v>2.9696352468705045E-3</v>
          </cell>
          <cell r="BA257">
            <v>2.2785714285712695E-2</v>
          </cell>
          <cell r="BB257">
            <v>7.6729000000000003</v>
          </cell>
          <cell r="BC257">
            <v>7.6956857142857134</v>
          </cell>
        </row>
        <row r="258">
          <cell r="B258">
            <v>210</v>
          </cell>
          <cell r="C258">
            <v>30</v>
          </cell>
          <cell r="D258">
            <v>4.2007592889546719E-3</v>
          </cell>
          <cell r="E258">
            <v>0.25541666666666646</v>
          </cell>
          <cell r="F258">
            <v>60.802500000000002</v>
          </cell>
          <cell r="G258">
            <v>61.057916666666671</v>
          </cell>
          <cell r="H258">
            <v>5.8513205007075771E-3</v>
          </cell>
          <cell r="I258">
            <v>0.4328999999999989</v>
          </cell>
          <cell r="J258">
            <v>73.9833</v>
          </cell>
          <cell r="K258">
            <v>74.416200000000003</v>
          </cell>
          <cell r="L258">
            <v>7.5568249434725624E-3</v>
          </cell>
          <cell r="M258">
            <v>4.2333333333333294E-3</v>
          </cell>
          <cell r="N258">
            <v>0.56020000000000003</v>
          </cell>
          <cell r="O258">
            <v>0.56443333333333334</v>
          </cell>
          <cell r="P258">
            <v>4.0049837892054399E-3</v>
          </cell>
          <cell r="Q258">
            <v>0.43576666666666597</v>
          </cell>
          <cell r="R258">
            <v>108.8061</v>
          </cell>
          <cell r="S258">
            <v>109.24186666666667</v>
          </cell>
          <cell r="T258">
            <v>6.9735137549273565E-3</v>
          </cell>
          <cell r="U258">
            <v>0.33518333333333433</v>
          </cell>
          <cell r="V258">
            <v>48.065199999999997</v>
          </cell>
          <cell r="W258">
            <v>48.40038333333333</v>
          </cell>
          <cell r="X258">
            <v>2.9171019600744232E-3</v>
          </cell>
          <cell r="Y258">
            <v>0.13375000000000034</v>
          </cell>
          <cell r="Z258">
            <v>45.850299999999997</v>
          </cell>
          <cell r="AA258">
            <v>45.984049999999996</v>
          </cell>
          <cell r="AB258">
            <v>5.0279989873492602E-3</v>
          </cell>
          <cell r="AC258">
            <v>0.24958333333333371</v>
          </cell>
          <cell r="AD258">
            <v>49.6387</v>
          </cell>
          <cell r="AE258">
            <v>49.888283333333334</v>
          </cell>
          <cell r="AF258">
            <v>4.1614547769109741E-3</v>
          </cell>
          <cell r="AG258">
            <v>6.8866666666666632E-2</v>
          </cell>
          <cell r="AH258">
            <v>16.5487</v>
          </cell>
          <cell r="AI258">
            <v>16.617566666666669</v>
          </cell>
          <cell r="AJ258">
            <v>3.0457263248685742E-3</v>
          </cell>
          <cell r="AK258">
            <v>4.8428571428572757E-2</v>
          </cell>
          <cell r="AL258">
            <v>15.900499999999999</v>
          </cell>
          <cell r="AM258">
            <v>15.948928571428572</v>
          </cell>
          <cell r="AN258">
            <v>4.7130906091669414E-3</v>
          </cell>
          <cell r="AO258">
            <v>3.5999999999999845E-2</v>
          </cell>
          <cell r="AP258">
            <v>7.6383000000000001</v>
          </cell>
          <cell r="AQ258">
            <v>7.6742999999999997</v>
          </cell>
          <cell r="AR258">
            <v>1.872002995204778E-3</v>
          </cell>
          <cell r="AS258">
            <v>7.7999999999999403E-2</v>
          </cell>
          <cell r="AT258">
            <v>41.666600000000003</v>
          </cell>
          <cell r="AU258">
            <v>41.744600000000005</v>
          </cell>
          <cell r="AV258">
            <v>4.3221559931069702E-3</v>
          </cell>
          <cell r="AW258">
            <v>0.15299999999999361</v>
          </cell>
          <cell r="AX258">
            <v>35.399000000000001</v>
          </cell>
          <cell r="AY258">
            <v>35.551999999999992</v>
          </cell>
          <cell r="AZ258">
            <v>3.0720364622798322E-3</v>
          </cell>
          <cell r="BA258">
            <v>2.3571428571426929E-2</v>
          </cell>
          <cell r="BB258">
            <v>7.6729000000000003</v>
          </cell>
          <cell r="BC258">
            <v>7.6964714285714271</v>
          </cell>
        </row>
        <row r="259">
          <cell r="B259">
            <v>211</v>
          </cell>
          <cell r="C259">
            <v>31</v>
          </cell>
          <cell r="D259">
            <v>4.3407845985864949E-3</v>
          </cell>
          <cell r="E259">
            <v>0.26393055555555534</v>
          </cell>
          <cell r="F259">
            <v>60.802500000000002</v>
          </cell>
          <cell r="G259">
            <v>61.066430555555556</v>
          </cell>
          <cell r="H259">
            <v>6.0463645173978297E-3</v>
          </cell>
          <cell r="I259">
            <v>0.44732999999999884</v>
          </cell>
          <cell r="J259">
            <v>73.9833</v>
          </cell>
          <cell r="K259">
            <v>74.430629999999994</v>
          </cell>
          <cell r="L259">
            <v>7.8087191082549801E-3</v>
          </cell>
          <cell r="M259">
            <v>4.3744444444444404E-3</v>
          </cell>
          <cell r="N259">
            <v>0.56020000000000003</v>
          </cell>
          <cell r="O259">
            <v>0.56457444444444449</v>
          </cell>
          <cell r="P259">
            <v>4.1384832488456213E-3</v>
          </cell>
          <cell r="Q259">
            <v>0.45029222222222148</v>
          </cell>
          <cell r="R259">
            <v>108.8061</v>
          </cell>
          <cell r="S259">
            <v>109.25639222222222</v>
          </cell>
          <cell r="T259">
            <v>7.2059642134249353E-3</v>
          </cell>
          <cell r="U259">
            <v>0.34635611111111214</v>
          </cell>
          <cell r="V259">
            <v>48.065199999999997</v>
          </cell>
          <cell r="W259">
            <v>48.411556111111111</v>
          </cell>
          <cell r="X259">
            <v>3.0143386920769041E-3</v>
          </cell>
          <cell r="Y259">
            <v>0.13820833333333368</v>
          </cell>
          <cell r="Z259">
            <v>45.850299999999997</v>
          </cell>
          <cell r="AA259">
            <v>45.988508333333328</v>
          </cell>
          <cell r="AB259">
            <v>5.1955989535942357E-3</v>
          </cell>
          <cell r="AC259">
            <v>0.25790277777777815</v>
          </cell>
          <cell r="AD259">
            <v>49.6387</v>
          </cell>
          <cell r="AE259">
            <v>49.89660277777778</v>
          </cell>
          <cell r="AF259">
            <v>4.3001699361413393E-3</v>
          </cell>
          <cell r="AG259">
            <v>7.1162222222222182E-2</v>
          </cell>
          <cell r="AH259">
            <v>16.5487</v>
          </cell>
          <cell r="AI259">
            <v>16.619862222222224</v>
          </cell>
          <cell r="AJ259">
            <v>3.1472505356975261E-3</v>
          </cell>
          <cell r="AK259">
            <v>5.0042857142858513E-2</v>
          </cell>
          <cell r="AL259">
            <v>15.900499999999999</v>
          </cell>
          <cell r="AM259">
            <v>15.950542857142858</v>
          </cell>
          <cell r="AN259">
            <v>4.8701936294725055E-3</v>
          </cell>
          <cell r="AO259">
            <v>3.7199999999999837E-2</v>
          </cell>
          <cell r="AP259">
            <v>7.6383000000000001</v>
          </cell>
          <cell r="AQ259">
            <v>7.6754999999999995</v>
          </cell>
          <cell r="AR259">
            <v>1.9344030950449371E-3</v>
          </cell>
          <cell r="AS259">
            <v>8.059999999999938E-2</v>
          </cell>
          <cell r="AT259">
            <v>41.666600000000003</v>
          </cell>
          <cell r="AU259">
            <v>41.747199999999999</v>
          </cell>
          <cell r="AV259">
            <v>4.4662278595438689E-3</v>
          </cell>
          <cell r="AW259">
            <v>0.15809999999999341</v>
          </cell>
          <cell r="AX259">
            <v>35.399000000000001</v>
          </cell>
          <cell r="AY259">
            <v>35.557099999999991</v>
          </cell>
          <cell r="AZ259">
            <v>3.17443767768916E-3</v>
          </cell>
          <cell r="BA259">
            <v>2.4357142857141158E-2</v>
          </cell>
          <cell r="BB259">
            <v>7.6729000000000003</v>
          </cell>
          <cell r="BC259">
            <v>7.6972571428571417</v>
          </cell>
        </row>
        <row r="260">
          <cell r="B260">
            <v>212</v>
          </cell>
          <cell r="C260">
            <v>32</v>
          </cell>
          <cell r="D260">
            <v>4.4808099082183171E-3</v>
          </cell>
          <cell r="E260">
            <v>0.27244444444444427</v>
          </cell>
          <cell r="F260">
            <v>60.802500000000002</v>
          </cell>
          <cell r="G260">
            <v>61.074944444444448</v>
          </cell>
          <cell r="H260">
            <v>6.2414085340880823E-3</v>
          </cell>
          <cell r="I260">
            <v>0.46175999999999878</v>
          </cell>
          <cell r="J260">
            <v>73.9833</v>
          </cell>
          <cell r="K260">
            <v>74.445059999999998</v>
          </cell>
          <cell r="L260">
            <v>8.0606132730373994E-3</v>
          </cell>
          <cell r="M260">
            <v>4.5155555555555513E-3</v>
          </cell>
          <cell r="N260">
            <v>0.56020000000000003</v>
          </cell>
          <cell r="O260">
            <v>0.56471555555555564</v>
          </cell>
          <cell r="P260">
            <v>4.2719827084858018E-3</v>
          </cell>
          <cell r="Q260">
            <v>0.46481777777777705</v>
          </cell>
          <cell r="R260">
            <v>108.8061</v>
          </cell>
          <cell r="S260">
            <v>109.27091777777778</v>
          </cell>
          <cell r="T260">
            <v>7.4384146719225133E-3</v>
          </cell>
          <cell r="U260">
            <v>0.35752888888888995</v>
          </cell>
          <cell r="V260">
            <v>48.065199999999997</v>
          </cell>
          <cell r="W260">
            <v>48.422728888888891</v>
          </cell>
          <cell r="X260">
            <v>3.111575424079385E-3</v>
          </cell>
          <cell r="Y260">
            <v>0.14266666666666702</v>
          </cell>
          <cell r="Z260">
            <v>45.850299999999997</v>
          </cell>
          <cell r="AA260">
            <v>45.992966666666668</v>
          </cell>
          <cell r="AB260">
            <v>5.3631989198392105E-3</v>
          </cell>
          <cell r="AC260">
            <v>0.26622222222222264</v>
          </cell>
          <cell r="AD260">
            <v>49.6387</v>
          </cell>
          <cell r="AE260">
            <v>49.904922222222226</v>
          </cell>
          <cell r="AF260">
            <v>4.4388850953717054E-3</v>
          </cell>
          <cell r="AG260">
            <v>7.3457777777777747E-2</v>
          </cell>
          <cell r="AH260">
            <v>16.5487</v>
          </cell>
          <cell r="AI260">
            <v>16.62215777777778</v>
          </cell>
          <cell r="AJ260">
            <v>3.2487747465264789E-3</v>
          </cell>
          <cell r="AK260">
            <v>5.1657142857144275E-2</v>
          </cell>
          <cell r="AL260">
            <v>15.900499999999999</v>
          </cell>
          <cell r="AM260">
            <v>15.952157142857143</v>
          </cell>
          <cell r="AN260">
            <v>5.0272966497780704E-3</v>
          </cell>
          <cell r="AO260">
            <v>3.839999999999983E-2</v>
          </cell>
          <cell r="AP260">
            <v>7.6383000000000001</v>
          </cell>
          <cell r="AQ260">
            <v>7.6767000000000003</v>
          </cell>
          <cell r="AR260">
            <v>1.9968031948850965E-3</v>
          </cell>
          <cell r="AS260">
            <v>8.3199999999999358E-2</v>
          </cell>
          <cell r="AT260">
            <v>41.666600000000003</v>
          </cell>
          <cell r="AU260">
            <v>41.7498</v>
          </cell>
          <cell r="AV260">
            <v>4.6102997259807677E-3</v>
          </cell>
          <cell r="AW260">
            <v>0.16319999999999318</v>
          </cell>
          <cell r="AX260">
            <v>35.399000000000001</v>
          </cell>
          <cell r="AY260">
            <v>35.562199999999997</v>
          </cell>
          <cell r="AZ260">
            <v>3.2768388930984878E-3</v>
          </cell>
          <cell r="BA260">
            <v>2.5142857142855388E-2</v>
          </cell>
          <cell r="BB260">
            <v>7.6729000000000003</v>
          </cell>
          <cell r="BC260">
            <v>7.6980428571428554</v>
          </cell>
        </row>
        <row r="261">
          <cell r="B261">
            <v>213</v>
          </cell>
          <cell r="C261">
            <v>33</v>
          </cell>
          <cell r="D261">
            <v>4.6208352178501392E-3</v>
          </cell>
          <cell r="E261">
            <v>0.28095833333333314</v>
          </cell>
          <cell r="F261">
            <v>60.802500000000002</v>
          </cell>
          <cell r="G261">
            <v>61.083458333333333</v>
          </cell>
          <cell r="H261">
            <v>6.4364525507783349E-3</v>
          </cell>
          <cell r="I261">
            <v>0.47618999999999878</v>
          </cell>
          <cell r="J261">
            <v>73.9833</v>
          </cell>
          <cell r="K261">
            <v>74.459490000000002</v>
          </cell>
          <cell r="L261">
            <v>8.3125074378198188E-3</v>
          </cell>
          <cell r="M261">
            <v>4.6566666666666623E-3</v>
          </cell>
          <cell r="N261">
            <v>0.56020000000000003</v>
          </cell>
          <cell r="O261">
            <v>0.56485666666666667</v>
          </cell>
          <cell r="P261">
            <v>4.4054821681259832E-3</v>
          </cell>
          <cell r="Q261">
            <v>0.47934333333333257</v>
          </cell>
          <cell r="R261">
            <v>108.8061</v>
          </cell>
          <cell r="S261">
            <v>109.28544333333333</v>
          </cell>
          <cell r="T261">
            <v>7.6708651304200912E-3</v>
          </cell>
          <cell r="U261">
            <v>0.36870166666666776</v>
          </cell>
          <cell r="V261">
            <v>48.065199999999997</v>
          </cell>
          <cell r="W261">
            <v>48.433901666666664</v>
          </cell>
          <cell r="X261">
            <v>3.2088121560818659E-3</v>
          </cell>
          <cell r="Y261">
            <v>0.14712500000000037</v>
          </cell>
          <cell r="Z261">
            <v>45.850299999999997</v>
          </cell>
          <cell r="AA261">
            <v>45.997425</v>
          </cell>
          <cell r="AB261">
            <v>5.530798886084186E-3</v>
          </cell>
          <cell r="AC261">
            <v>0.27454166666666707</v>
          </cell>
          <cell r="AD261">
            <v>49.6387</v>
          </cell>
          <cell r="AE261">
            <v>49.913241666666664</v>
          </cell>
          <cell r="AF261">
            <v>4.5776002546020714E-3</v>
          </cell>
          <cell r="AG261">
            <v>7.5753333333333298E-2</v>
          </cell>
          <cell r="AH261">
            <v>16.5487</v>
          </cell>
          <cell r="AI261">
            <v>16.624453333333335</v>
          </cell>
          <cell r="AJ261">
            <v>3.3502989573554317E-3</v>
          </cell>
          <cell r="AK261">
            <v>5.3271428571430031E-2</v>
          </cell>
          <cell r="AL261">
            <v>15.900499999999999</v>
          </cell>
          <cell r="AM261">
            <v>15.953771428571429</v>
          </cell>
          <cell r="AN261">
            <v>5.1843996700836345E-3</v>
          </cell>
          <cell r="AO261">
            <v>3.9599999999999823E-2</v>
          </cell>
          <cell r="AP261">
            <v>7.6383000000000001</v>
          </cell>
          <cell r="AQ261">
            <v>7.6779000000000002</v>
          </cell>
          <cell r="AR261">
            <v>2.0592032947252558E-3</v>
          </cell>
          <cell r="AS261">
            <v>8.5799999999999349E-2</v>
          </cell>
          <cell r="AT261">
            <v>41.666600000000003</v>
          </cell>
          <cell r="AU261">
            <v>41.752400000000002</v>
          </cell>
          <cell r="AV261">
            <v>4.7543715924176664E-3</v>
          </cell>
          <cell r="AW261">
            <v>0.16829999999999298</v>
          </cell>
          <cell r="AX261">
            <v>35.399000000000001</v>
          </cell>
          <cell r="AY261">
            <v>35.567299999999996</v>
          </cell>
          <cell r="AZ261">
            <v>3.3792401085078155E-3</v>
          </cell>
          <cell r="BA261">
            <v>2.5928571428569618E-2</v>
          </cell>
          <cell r="BB261">
            <v>7.6729000000000003</v>
          </cell>
          <cell r="BC261">
            <v>7.69882857142857</v>
          </cell>
        </row>
        <row r="262">
          <cell r="B262">
            <v>214</v>
          </cell>
          <cell r="C262">
            <v>34</v>
          </cell>
          <cell r="D262">
            <v>4.7608605274819622E-3</v>
          </cell>
          <cell r="E262">
            <v>0.28947222222222202</v>
          </cell>
          <cell r="F262">
            <v>60.802500000000002</v>
          </cell>
          <cell r="G262">
            <v>61.091972222222225</v>
          </cell>
          <cell r="H262">
            <v>6.6314965674685875E-3</v>
          </cell>
          <cell r="I262">
            <v>0.49061999999999872</v>
          </cell>
          <cell r="J262">
            <v>73.9833</v>
          </cell>
          <cell r="K262">
            <v>74.473919999999993</v>
          </cell>
          <cell r="L262">
            <v>8.5644016026022365E-3</v>
          </cell>
          <cell r="M262">
            <v>4.7977777777777741E-3</v>
          </cell>
          <cell r="N262">
            <v>0.56020000000000003</v>
          </cell>
          <cell r="O262">
            <v>0.56499777777777782</v>
          </cell>
          <cell r="P262">
            <v>4.5389816277661647E-3</v>
          </cell>
          <cell r="Q262">
            <v>0.49386888888888808</v>
          </cell>
          <cell r="R262">
            <v>108.8061</v>
          </cell>
          <cell r="S262">
            <v>109.29996888888888</v>
          </cell>
          <cell r="T262">
            <v>7.9033155889176691E-3</v>
          </cell>
          <cell r="U262">
            <v>0.37987444444444562</v>
          </cell>
          <cell r="V262">
            <v>48.065199999999997</v>
          </cell>
          <cell r="W262">
            <v>48.445074444444444</v>
          </cell>
          <cell r="X262">
            <v>3.3060488880843463E-3</v>
          </cell>
          <cell r="Y262">
            <v>0.15158333333333371</v>
          </cell>
          <cell r="Z262">
            <v>45.850299999999997</v>
          </cell>
          <cell r="AA262">
            <v>46.001883333333332</v>
          </cell>
          <cell r="AB262">
            <v>5.6983988523291607E-3</v>
          </cell>
          <cell r="AC262">
            <v>0.28286111111111156</v>
          </cell>
          <cell r="AD262">
            <v>49.6387</v>
          </cell>
          <cell r="AE262">
            <v>49.92156111111111</v>
          </cell>
          <cell r="AF262">
            <v>4.7163154138324366E-3</v>
          </cell>
          <cell r="AG262">
            <v>7.8048888888888848E-2</v>
          </cell>
          <cell r="AH262">
            <v>16.5487</v>
          </cell>
          <cell r="AI262">
            <v>16.626748888888891</v>
          </cell>
          <cell r="AJ262">
            <v>3.4518231681843837E-3</v>
          </cell>
          <cell r="AK262">
            <v>5.4885714285715793E-2</v>
          </cell>
          <cell r="AL262">
            <v>15.900499999999999</v>
          </cell>
          <cell r="AM262">
            <v>15.955385714285715</v>
          </cell>
          <cell r="AN262">
            <v>5.3415026903891995E-3</v>
          </cell>
          <cell r="AO262">
            <v>4.0799999999999823E-2</v>
          </cell>
          <cell r="AP262">
            <v>7.6383000000000001</v>
          </cell>
          <cell r="AQ262">
            <v>7.6791</v>
          </cell>
          <cell r="AR262">
            <v>2.1216033945654147E-3</v>
          </cell>
          <cell r="AS262">
            <v>8.8399999999999326E-2</v>
          </cell>
          <cell r="AT262">
            <v>41.666600000000003</v>
          </cell>
          <cell r="AU262">
            <v>41.755000000000003</v>
          </cell>
          <cell r="AV262">
            <v>4.898443458854566E-3</v>
          </cell>
          <cell r="AW262">
            <v>0.17339999999999275</v>
          </cell>
          <cell r="AX262">
            <v>35.399000000000001</v>
          </cell>
          <cell r="AY262">
            <v>35.572399999999995</v>
          </cell>
          <cell r="AZ262">
            <v>3.4816413239171433E-3</v>
          </cell>
          <cell r="BA262">
            <v>2.6714285714283852E-2</v>
          </cell>
          <cell r="BB262">
            <v>7.6729000000000003</v>
          </cell>
          <cell r="BC262">
            <v>7.6996142857142837</v>
          </cell>
        </row>
        <row r="263">
          <cell r="B263">
            <v>215</v>
          </cell>
          <cell r="C263">
            <v>35</v>
          </cell>
          <cell r="D263">
            <v>4.9008858371137843E-3</v>
          </cell>
          <cell r="E263">
            <v>0.2979861111111109</v>
          </cell>
          <cell r="F263">
            <v>60.802500000000002</v>
          </cell>
          <cell r="G263">
            <v>61.10048611111111</v>
          </cell>
          <cell r="H263">
            <v>6.8265405841588401E-3</v>
          </cell>
          <cell r="I263">
            <v>0.50504999999999867</v>
          </cell>
          <cell r="J263">
            <v>73.9833</v>
          </cell>
          <cell r="K263">
            <v>74.488349999999997</v>
          </cell>
          <cell r="L263">
            <v>8.8162957673846559E-3</v>
          </cell>
          <cell r="M263">
            <v>4.938888888888885E-3</v>
          </cell>
          <cell r="N263">
            <v>0.56020000000000003</v>
          </cell>
          <cell r="O263">
            <v>0.56513888888888897</v>
          </cell>
          <cell r="P263">
            <v>4.6724810874063461E-3</v>
          </cell>
          <cell r="Q263">
            <v>0.50839444444444359</v>
          </cell>
          <cell r="R263">
            <v>108.8061</v>
          </cell>
          <cell r="S263">
            <v>109.31449444444445</v>
          </cell>
          <cell r="T263">
            <v>8.1357660474152497E-3</v>
          </cell>
          <cell r="U263">
            <v>0.39104722222222343</v>
          </cell>
          <cell r="V263">
            <v>48.065199999999997</v>
          </cell>
          <cell r="W263">
            <v>48.456247222222224</v>
          </cell>
          <cell r="X263">
            <v>3.4032856200868272E-3</v>
          </cell>
          <cell r="Y263">
            <v>0.15604166666666705</v>
          </cell>
          <cell r="Z263">
            <v>45.850299999999997</v>
          </cell>
          <cell r="AA263">
            <v>46.006341666666664</v>
          </cell>
          <cell r="AB263">
            <v>5.8659988185741363E-3</v>
          </cell>
          <cell r="AC263">
            <v>0.291180555555556</v>
          </cell>
          <cell r="AD263">
            <v>49.6387</v>
          </cell>
          <cell r="AE263">
            <v>49.929880555555556</v>
          </cell>
          <cell r="AF263">
            <v>4.8550305730628027E-3</v>
          </cell>
          <cell r="AG263">
            <v>8.0344444444444399E-2</v>
          </cell>
          <cell r="AH263">
            <v>16.5487</v>
          </cell>
          <cell r="AI263">
            <v>16.629044444444446</v>
          </cell>
          <cell r="AJ263">
            <v>3.5533473790133364E-3</v>
          </cell>
          <cell r="AK263">
            <v>5.6500000000001549E-2</v>
          </cell>
          <cell r="AL263">
            <v>15.900499999999999</v>
          </cell>
          <cell r="AM263">
            <v>15.957000000000001</v>
          </cell>
          <cell r="AN263">
            <v>5.4986057106947645E-3</v>
          </cell>
          <cell r="AO263">
            <v>4.1999999999999815E-2</v>
          </cell>
          <cell r="AP263">
            <v>7.6383000000000001</v>
          </cell>
          <cell r="AQ263">
            <v>7.6802999999999999</v>
          </cell>
          <cell r="AR263">
            <v>2.1840034944055741E-3</v>
          </cell>
          <cell r="AS263">
            <v>9.0999999999999304E-2</v>
          </cell>
          <cell r="AT263">
            <v>41.666600000000003</v>
          </cell>
          <cell r="AU263">
            <v>41.757600000000004</v>
          </cell>
          <cell r="AV263">
            <v>5.0425153252914648E-3</v>
          </cell>
          <cell r="AW263">
            <v>0.17849999999999255</v>
          </cell>
          <cell r="AX263">
            <v>35.399000000000001</v>
          </cell>
          <cell r="AY263">
            <v>35.577499999999993</v>
          </cell>
          <cell r="AZ263">
            <v>3.584042539326471E-3</v>
          </cell>
          <cell r="BA263">
            <v>2.7499999999998082E-2</v>
          </cell>
          <cell r="BB263">
            <v>7.6729000000000003</v>
          </cell>
          <cell r="BC263">
            <v>7.7003999999999984</v>
          </cell>
        </row>
        <row r="264">
          <cell r="B264">
            <v>216</v>
          </cell>
          <cell r="C264">
            <v>36</v>
          </cell>
          <cell r="D264">
            <v>5.0409111467456065E-3</v>
          </cell>
          <cell r="E264">
            <v>0.30649999999999977</v>
          </cell>
          <cell r="F264">
            <v>60.802500000000002</v>
          </cell>
          <cell r="G264">
            <v>61.109000000000002</v>
          </cell>
          <cell r="H264">
            <v>7.0215846008490936E-3</v>
          </cell>
          <cell r="I264">
            <v>0.51947999999999861</v>
          </cell>
          <cell r="J264">
            <v>73.9833</v>
          </cell>
          <cell r="K264">
            <v>74.502780000000001</v>
          </cell>
          <cell r="L264">
            <v>9.0681899321670735E-3</v>
          </cell>
          <cell r="M264">
            <v>5.079999999999996E-3</v>
          </cell>
          <cell r="N264">
            <v>0.56020000000000003</v>
          </cell>
          <cell r="O264">
            <v>0.56528</v>
          </cell>
          <cell r="P264">
            <v>4.8059805470465275E-3</v>
          </cell>
          <cell r="Q264">
            <v>0.52291999999999916</v>
          </cell>
          <cell r="R264">
            <v>108.8061</v>
          </cell>
          <cell r="S264">
            <v>109.32902</v>
          </cell>
          <cell r="T264">
            <v>8.3682165059128268E-3</v>
          </cell>
          <cell r="U264">
            <v>0.40222000000000124</v>
          </cell>
          <cell r="V264">
            <v>48.065199999999997</v>
          </cell>
          <cell r="W264">
            <v>48.467419999999997</v>
          </cell>
          <cell r="X264">
            <v>3.5005223520893081E-3</v>
          </cell>
          <cell r="Y264">
            <v>0.16050000000000039</v>
          </cell>
          <cell r="Z264">
            <v>45.850299999999997</v>
          </cell>
          <cell r="AA264">
            <v>46.010799999999996</v>
          </cell>
          <cell r="AB264">
            <v>6.0335987848191127E-3</v>
          </cell>
          <cell r="AC264">
            <v>0.29950000000000043</v>
          </cell>
          <cell r="AD264">
            <v>49.6387</v>
          </cell>
          <cell r="AE264">
            <v>49.938200000000002</v>
          </cell>
          <cell r="AF264">
            <v>4.9937457322931688E-3</v>
          </cell>
          <cell r="AG264">
            <v>8.2639999999999963E-2</v>
          </cell>
          <cell r="AH264">
            <v>16.5487</v>
          </cell>
          <cell r="AI264">
            <v>16.631340000000002</v>
          </cell>
          <cell r="AJ264">
            <v>3.6548715898422888E-3</v>
          </cell>
          <cell r="AK264">
            <v>5.8114285714287305E-2</v>
          </cell>
          <cell r="AL264">
            <v>15.900499999999999</v>
          </cell>
          <cell r="AM264">
            <v>15.958614285714287</v>
          </cell>
          <cell r="AN264">
            <v>5.6557087310003295E-3</v>
          </cell>
          <cell r="AO264">
            <v>4.3199999999999808E-2</v>
          </cell>
          <cell r="AP264">
            <v>7.6383000000000001</v>
          </cell>
          <cell r="AQ264">
            <v>7.6814999999999998</v>
          </cell>
          <cell r="AR264">
            <v>2.2464035942457335E-3</v>
          </cell>
          <cell r="AS264">
            <v>9.3599999999999281E-2</v>
          </cell>
          <cell r="AT264">
            <v>41.666600000000003</v>
          </cell>
          <cell r="AU264">
            <v>41.760200000000005</v>
          </cell>
          <cell r="AV264">
            <v>5.1865871917283635E-3</v>
          </cell>
          <cell r="AW264">
            <v>0.18359999999999235</v>
          </cell>
          <cell r="AX264">
            <v>35.399000000000001</v>
          </cell>
          <cell r="AY264">
            <v>35.582599999999992</v>
          </cell>
          <cell r="AZ264">
            <v>3.6864437547357988E-3</v>
          </cell>
          <cell r="BA264">
            <v>2.8285714285712311E-2</v>
          </cell>
          <cell r="BB264">
            <v>7.6729000000000003</v>
          </cell>
          <cell r="BC264">
            <v>7.701185714285713</v>
          </cell>
        </row>
        <row r="265">
          <cell r="B265">
            <v>217</v>
          </cell>
          <cell r="C265">
            <v>37</v>
          </cell>
          <cell r="D265">
            <v>5.1809364563774295E-3</v>
          </cell>
          <cell r="E265">
            <v>0.31501388888888865</v>
          </cell>
          <cell r="F265">
            <v>60.802500000000002</v>
          </cell>
          <cell r="G265">
            <v>61.117513888888894</v>
          </cell>
          <cell r="H265">
            <v>7.2166286175393462E-3</v>
          </cell>
          <cell r="I265">
            <v>0.53390999999999866</v>
          </cell>
          <cell r="J265">
            <v>73.9833</v>
          </cell>
          <cell r="K265">
            <v>74.517209999999992</v>
          </cell>
          <cell r="L265">
            <v>9.3200840969494929E-3</v>
          </cell>
          <cell r="M265">
            <v>5.2211111111111069E-3</v>
          </cell>
          <cell r="N265">
            <v>0.56020000000000003</v>
          </cell>
          <cell r="O265">
            <v>0.56542111111111115</v>
          </cell>
          <cell r="P265">
            <v>4.9394800066867089E-3</v>
          </cell>
          <cell r="Q265">
            <v>0.53744555555555473</v>
          </cell>
          <cell r="R265">
            <v>108.8061</v>
          </cell>
          <cell r="S265">
            <v>109.34354555555555</v>
          </cell>
          <cell r="T265">
            <v>8.6006669644104056E-3</v>
          </cell>
          <cell r="U265">
            <v>0.413392777777779</v>
          </cell>
          <cell r="V265">
            <v>48.065199999999997</v>
          </cell>
          <cell r="W265">
            <v>48.478592777777777</v>
          </cell>
          <cell r="X265">
            <v>3.5977590840917889E-3</v>
          </cell>
          <cell r="Y265">
            <v>0.16495833333333373</v>
          </cell>
          <cell r="Z265">
            <v>45.850299999999997</v>
          </cell>
          <cell r="AA265">
            <v>46.015258333333328</v>
          </cell>
          <cell r="AB265">
            <v>6.2011987510640874E-3</v>
          </cell>
          <cell r="AC265">
            <v>0.30781944444444492</v>
          </cell>
          <cell r="AD265">
            <v>49.6387</v>
          </cell>
          <cell r="AE265">
            <v>49.946519444444448</v>
          </cell>
          <cell r="AF265">
            <v>5.1324608915235348E-3</v>
          </cell>
          <cell r="AG265">
            <v>8.4935555555555514E-2</v>
          </cell>
          <cell r="AH265">
            <v>16.5487</v>
          </cell>
          <cell r="AI265">
            <v>16.633635555555557</v>
          </cell>
          <cell r="AJ265">
            <v>3.7563958006712412E-3</v>
          </cell>
          <cell r="AK265">
            <v>5.9728571428573067E-2</v>
          </cell>
          <cell r="AL265">
            <v>15.900499999999999</v>
          </cell>
          <cell r="AM265">
            <v>15.960228571428573</v>
          </cell>
          <cell r="AN265">
            <v>5.8128117513058936E-3</v>
          </cell>
          <cell r="AO265">
            <v>4.4399999999999808E-2</v>
          </cell>
          <cell r="AP265">
            <v>7.6383000000000001</v>
          </cell>
          <cell r="AQ265">
            <v>7.6826999999999996</v>
          </cell>
          <cell r="AR265">
            <v>2.3088036940858928E-3</v>
          </cell>
          <cell r="AS265">
            <v>9.6199999999999258E-2</v>
          </cell>
          <cell r="AT265">
            <v>41.666600000000003</v>
          </cell>
          <cell r="AU265">
            <v>41.762799999999999</v>
          </cell>
          <cell r="AV265">
            <v>5.3306590581652631E-3</v>
          </cell>
          <cell r="AW265">
            <v>0.18869999999999212</v>
          </cell>
          <cell r="AX265">
            <v>35.399000000000001</v>
          </cell>
          <cell r="AY265">
            <v>35.587699999999991</v>
          </cell>
          <cell r="AZ265">
            <v>3.7888449701451265E-3</v>
          </cell>
          <cell r="BA265">
            <v>2.9071428571426545E-2</v>
          </cell>
          <cell r="BB265">
            <v>7.6729000000000003</v>
          </cell>
          <cell r="BC265">
            <v>7.7019714285714267</v>
          </cell>
        </row>
        <row r="266">
          <cell r="B266">
            <v>218</v>
          </cell>
          <cell r="C266">
            <v>38</v>
          </cell>
          <cell r="D266">
            <v>5.3209617660092516E-3</v>
          </cell>
          <cell r="E266">
            <v>0.32352777777777753</v>
          </cell>
          <cell r="F266">
            <v>60.802500000000002</v>
          </cell>
          <cell r="G266">
            <v>61.126027777777779</v>
          </cell>
          <cell r="H266">
            <v>7.4116726342295988E-3</v>
          </cell>
          <cell r="I266">
            <v>0.54833999999999861</v>
          </cell>
          <cell r="J266">
            <v>73.9833</v>
          </cell>
          <cell r="K266">
            <v>74.531639999999996</v>
          </cell>
          <cell r="L266">
            <v>9.5719782617319123E-3</v>
          </cell>
          <cell r="M266">
            <v>5.3622222222222179E-3</v>
          </cell>
          <cell r="N266">
            <v>0.56020000000000003</v>
          </cell>
          <cell r="O266">
            <v>0.5655622222222223</v>
          </cell>
          <cell r="P266">
            <v>5.0729794663268903E-3</v>
          </cell>
          <cell r="Q266">
            <v>0.55197111111111019</v>
          </cell>
          <cell r="R266">
            <v>108.8061</v>
          </cell>
          <cell r="S266">
            <v>109.35807111111112</v>
          </cell>
          <cell r="T266">
            <v>8.8331174229079844E-3</v>
          </cell>
          <cell r="U266">
            <v>0.42456555555555686</v>
          </cell>
          <cell r="V266">
            <v>48.065199999999997</v>
          </cell>
          <cell r="W266">
            <v>48.489765555555557</v>
          </cell>
          <cell r="X266">
            <v>3.6949958160942698E-3</v>
          </cell>
          <cell r="Y266">
            <v>0.16941666666666708</v>
          </cell>
          <cell r="Z266">
            <v>45.850299999999997</v>
          </cell>
          <cell r="AA266">
            <v>46.019716666666667</v>
          </cell>
          <cell r="AB266">
            <v>6.368798717309063E-3</v>
          </cell>
          <cell r="AC266">
            <v>0.31613888888888936</v>
          </cell>
          <cell r="AD266">
            <v>49.6387</v>
          </cell>
          <cell r="AE266">
            <v>49.954838888888887</v>
          </cell>
          <cell r="AF266">
            <v>5.2711760507539E-3</v>
          </cell>
          <cell r="AG266">
            <v>8.7231111111111065E-2</v>
          </cell>
          <cell r="AH266">
            <v>16.5487</v>
          </cell>
          <cell r="AI266">
            <v>16.635931111111113</v>
          </cell>
          <cell r="AJ266">
            <v>3.857920011500194E-3</v>
          </cell>
          <cell r="AK266">
            <v>6.1342857142858823E-2</v>
          </cell>
          <cell r="AL266">
            <v>15.900499999999999</v>
          </cell>
          <cell r="AM266">
            <v>15.961842857142859</v>
          </cell>
          <cell r="AN266">
            <v>5.9699147716114577E-3</v>
          </cell>
          <cell r="AO266">
            <v>4.55999999999998E-2</v>
          </cell>
          <cell r="AP266">
            <v>7.6383000000000001</v>
          </cell>
          <cell r="AQ266">
            <v>7.6838999999999995</v>
          </cell>
          <cell r="AR266">
            <v>2.3712037939260517E-3</v>
          </cell>
          <cell r="AS266">
            <v>9.879999999999925E-2</v>
          </cell>
          <cell r="AT266">
            <v>41.666600000000003</v>
          </cell>
          <cell r="AU266">
            <v>41.7654</v>
          </cell>
          <cell r="AV266">
            <v>5.4747309246021619E-3</v>
          </cell>
          <cell r="AW266">
            <v>0.19379999999999192</v>
          </cell>
          <cell r="AX266">
            <v>35.399000000000001</v>
          </cell>
          <cell r="AY266">
            <v>35.59279999999999</v>
          </cell>
          <cell r="AZ266">
            <v>3.8912461855544543E-3</v>
          </cell>
          <cell r="BA266">
            <v>2.9857142857140775E-2</v>
          </cell>
          <cell r="BB266">
            <v>7.6729000000000003</v>
          </cell>
          <cell r="BC266">
            <v>7.7027571428571413</v>
          </cell>
        </row>
        <row r="267">
          <cell r="B267">
            <v>219</v>
          </cell>
          <cell r="C267">
            <v>39</v>
          </cell>
          <cell r="D267">
            <v>5.4609870756410737E-3</v>
          </cell>
          <cell r="E267">
            <v>0.3320416666666664</v>
          </cell>
          <cell r="F267">
            <v>60.802500000000002</v>
          </cell>
          <cell r="G267">
            <v>61.134541666666671</v>
          </cell>
          <cell r="H267">
            <v>7.6067166509198514E-3</v>
          </cell>
          <cell r="I267">
            <v>0.56276999999999855</v>
          </cell>
          <cell r="J267">
            <v>73.9833</v>
          </cell>
          <cell r="K267">
            <v>74.54607</v>
          </cell>
          <cell r="L267">
            <v>9.8238724265143299E-3</v>
          </cell>
          <cell r="M267">
            <v>5.5033333333333288E-3</v>
          </cell>
          <cell r="N267">
            <v>0.56020000000000003</v>
          </cell>
          <cell r="O267">
            <v>0.56570333333333334</v>
          </cell>
          <cell r="P267">
            <v>5.2064789259670717E-3</v>
          </cell>
          <cell r="Q267">
            <v>0.56649666666666576</v>
          </cell>
          <cell r="R267">
            <v>108.8061</v>
          </cell>
          <cell r="S267">
            <v>109.37259666666667</v>
          </cell>
          <cell r="T267">
            <v>9.0655678814055632E-3</v>
          </cell>
          <cell r="U267">
            <v>0.43573833333333467</v>
          </cell>
          <cell r="V267">
            <v>48.065199999999997</v>
          </cell>
          <cell r="W267">
            <v>48.50093833333333</v>
          </cell>
          <cell r="X267">
            <v>3.7922325480967503E-3</v>
          </cell>
          <cell r="Y267">
            <v>0.17387500000000042</v>
          </cell>
          <cell r="Z267">
            <v>45.850299999999997</v>
          </cell>
          <cell r="AA267">
            <v>46.024175</v>
          </cell>
          <cell r="AB267">
            <v>6.5363986835540377E-3</v>
          </cell>
          <cell r="AC267">
            <v>0.32445833333333385</v>
          </cell>
          <cell r="AD267">
            <v>49.6387</v>
          </cell>
          <cell r="AE267">
            <v>49.963158333333332</v>
          </cell>
          <cell r="AF267">
            <v>5.4098912099842661E-3</v>
          </cell>
          <cell r="AG267">
            <v>8.9526666666666616E-2</v>
          </cell>
          <cell r="AH267">
            <v>16.5487</v>
          </cell>
          <cell r="AI267">
            <v>16.638226666666668</v>
          </cell>
          <cell r="AJ267">
            <v>3.9594442223291459E-3</v>
          </cell>
          <cell r="AK267">
            <v>6.2957142857144585E-2</v>
          </cell>
          <cell r="AL267">
            <v>15.900499999999999</v>
          </cell>
          <cell r="AM267">
            <v>15.963457142857143</v>
          </cell>
          <cell r="AN267">
            <v>6.1270177919170235E-3</v>
          </cell>
          <cell r="AO267">
            <v>4.6799999999999793E-2</v>
          </cell>
          <cell r="AP267">
            <v>7.6383000000000001</v>
          </cell>
          <cell r="AQ267">
            <v>7.6851000000000003</v>
          </cell>
          <cell r="AR267">
            <v>2.4336038937662111E-3</v>
          </cell>
          <cell r="AS267">
            <v>0.10139999999999923</v>
          </cell>
          <cell r="AT267">
            <v>41.666600000000003</v>
          </cell>
          <cell r="AU267">
            <v>41.768000000000001</v>
          </cell>
          <cell r="AV267">
            <v>5.6188027910390606E-3</v>
          </cell>
          <cell r="AW267">
            <v>0.19889999999999169</v>
          </cell>
          <cell r="AX267">
            <v>35.399000000000001</v>
          </cell>
          <cell r="AY267">
            <v>35.597899999999996</v>
          </cell>
          <cell r="AZ267">
            <v>3.9936474009637816E-3</v>
          </cell>
          <cell r="BA267">
            <v>3.0642857142855005E-2</v>
          </cell>
          <cell r="BB267">
            <v>7.6729000000000003</v>
          </cell>
          <cell r="BC267">
            <v>7.703542857142855</v>
          </cell>
        </row>
        <row r="268">
          <cell r="B268">
            <v>220</v>
          </cell>
          <cell r="C268">
            <v>40</v>
          </cell>
          <cell r="D268">
            <v>5.6010123852728968E-3</v>
          </cell>
          <cell r="E268">
            <v>0.34055555555555528</v>
          </cell>
          <cell r="F268">
            <v>60.802500000000002</v>
          </cell>
          <cell r="G268">
            <v>61.143055555555556</v>
          </cell>
          <cell r="H268">
            <v>7.8017606676101039E-3</v>
          </cell>
          <cell r="I268">
            <v>0.57719999999999849</v>
          </cell>
          <cell r="J268">
            <v>73.9833</v>
          </cell>
          <cell r="K268">
            <v>74.560500000000005</v>
          </cell>
          <cell r="L268">
            <v>1.0075766591296749E-2</v>
          </cell>
          <cell r="M268">
            <v>5.6444444444444398E-3</v>
          </cell>
          <cell r="N268">
            <v>0.56020000000000003</v>
          </cell>
          <cell r="O268">
            <v>0.56584444444444448</v>
          </cell>
          <cell r="P268">
            <v>5.3399783856072532E-3</v>
          </cell>
          <cell r="Q268">
            <v>0.58102222222222133</v>
          </cell>
          <cell r="R268">
            <v>108.8061</v>
          </cell>
          <cell r="S268">
            <v>109.38712222222222</v>
          </cell>
          <cell r="T268">
            <v>9.298018339903142E-3</v>
          </cell>
          <cell r="U268">
            <v>0.44691111111111248</v>
          </cell>
          <cell r="V268">
            <v>48.065199999999997</v>
          </cell>
          <cell r="W268">
            <v>48.512111111111111</v>
          </cell>
          <cell r="X268">
            <v>3.8894692800992311E-3</v>
          </cell>
          <cell r="Y268">
            <v>0.17833333333333379</v>
          </cell>
          <cell r="Z268">
            <v>45.850299999999997</v>
          </cell>
          <cell r="AA268">
            <v>46.028633333333332</v>
          </cell>
          <cell r="AB268">
            <v>6.7039986497990133E-3</v>
          </cell>
          <cell r="AC268">
            <v>0.33277777777777828</v>
          </cell>
          <cell r="AD268">
            <v>49.6387</v>
          </cell>
          <cell r="AE268">
            <v>49.971477777777778</v>
          </cell>
          <cell r="AF268">
            <v>5.5486063692146322E-3</v>
          </cell>
          <cell r="AG268">
            <v>9.182222222222218E-2</v>
          </cell>
          <cell r="AH268">
            <v>16.5487</v>
          </cell>
          <cell r="AI268">
            <v>16.640522222222224</v>
          </cell>
          <cell r="AJ268">
            <v>4.0609684331580987E-3</v>
          </cell>
          <cell r="AK268">
            <v>6.4571428571430348E-2</v>
          </cell>
          <cell r="AL268">
            <v>15.900499999999999</v>
          </cell>
          <cell r="AM268">
            <v>15.965071428571429</v>
          </cell>
          <cell r="AN268">
            <v>6.2841208122225876E-3</v>
          </cell>
          <cell r="AO268">
            <v>4.7999999999999786E-2</v>
          </cell>
          <cell r="AP268">
            <v>7.6383000000000001</v>
          </cell>
          <cell r="AQ268">
            <v>7.6863000000000001</v>
          </cell>
          <cell r="AR268">
            <v>2.4960039936063705E-3</v>
          </cell>
          <cell r="AS268">
            <v>0.1039999999999992</v>
          </cell>
          <cell r="AT268">
            <v>41.666600000000003</v>
          </cell>
          <cell r="AU268">
            <v>41.770600000000002</v>
          </cell>
          <cell r="AV268">
            <v>5.7628746574759594E-3</v>
          </cell>
          <cell r="AW268">
            <v>0.20399999999999149</v>
          </cell>
          <cell r="AX268">
            <v>35.399000000000001</v>
          </cell>
          <cell r="AY268">
            <v>35.602999999999994</v>
          </cell>
          <cell r="AZ268">
            <v>4.0960486163731094E-3</v>
          </cell>
          <cell r="BA268">
            <v>3.1428571428569238E-2</v>
          </cell>
          <cell r="BB268">
            <v>7.6729000000000003</v>
          </cell>
          <cell r="BC268">
            <v>7.7043285714285696</v>
          </cell>
        </row>
        <row r="269">
          <cell r="B269">
            <v>221</v>
          </cell>
          <cell r="C269">
            <v>41</v>
          </cell>
          <cell r="D269">
            <v>5.741037694904718E-3</v>
          </cell>
          <cell r="E269">
            <v>0.34906944444444421</v>
          </cell>
          <cell r="F269">
            <v>60.802500000000002</v>
          </cell>
          <cell r="G269">
            <v>61.151569444444448</v>
          </cell>
          <cell r="H269">
            <v>7.9968046843003557E-3</v>
          </cell>
          <cell r="I269">
            <v>0.59162999999999843</v>
          </cell>
          <cell r="J269">
            <v>73.9833</v>
          </cell>
          <cell r="K269">
            <v>74.574929999999995</v>
          </cell>
          <cell r="L269">
            <v>1.0327660756079167E-2</v>
          </cell>
          <cell r="M269">
            <v>5.7855555555555499E-3</v>
          </cell>
          <cell r="N269">
            <v>0.56020000000000003</v>
          </cell>
          <cell r="O269">
            <v>0.56598555555555563</v>
          </cell>
          <cell r="P269">
            <v>5.4734778452474337E-3</v>
          </cell>
          <cell r="Q269">
            <v>0.59554777777777679</v>
          </cell>
          <cell r="R269">
            <v>108.8061</v>
          </cell>
          <cell r="S269">
            <v>109.40164777777778</v>
          </cell>
          <cell r="T269">
            <v>9.5304687984007208E-3</v>
          </cell>
          <cell r="U269">
            <v>0.45808388888889023</v>
          </cell>
          <cell r="V269">
            <v>48.065199999999997</v>
          </cell>
          <cell r="W269">
            <v>48.523283888888891</v>
          </cell>
          <cell r="X269">
            <v>3.9867060121017116E-3</v>
          </cell>
          <cell r="Y269">
            <v>0.18279166666666713</v>
          </cell>
          <cell r="Z269">
            <v>45.850299999999997</v>
          </cell>
          <cell r="AA269">
            <v>46.033091666666664</v>
          </cell>
          <cell r="AB269">
            <v>6.871598616043988E-3</v>
          </cell>
          <cell r="AC269">
            <v>0.34109722222222272</v>
          </cell>
          <cell r="AD269">
            <v>49.6387</v>
          </cell>
          <cell r="AE269">
            <v>49.979797222222224</v>
          </cell>
          <cell r="AF269">
            <v>5.6873215284449974E-3</v>
          </cell>
          <cell r="AG269">
            <v>9.4117777777777731E-2</v>
          </cell>
          <cell r="AH269">
            <v>16.5487</v>
          </cell>
          <cell r="AI269">
            <v>16.642817777777779</v>
          </cell>
          <cell r="AJ269">
            <v>4.1624926439870506E-3</v>
          </cell>
          <cell r="AK269">
            <v>6.6185714285716096E-2</v>
          </cell>
          <cell r="AL269">
            <v>15.900499999999999</v>
          </cell>
          <cell r="AM269">
            <v>15.966685714285715</v>
          </cell>
          <cell r="AN269">
            <v>6.4412238325281526E-3</v>
          </cell>
          <cell r="AO269">
            <v>4.9199999999999786E-2</v>
          </cell>
          <cell r="AP269">
            <v>7.6383000000000001</v>
          </cell>
          <cell r="AQ269">
            <v>7.6875</v>
          </cell>
          <cell r="AR269">
            <v>2.5584040934465298E-3</v>
          </cell>
          <cell r="AS269">
            <v>0.10659999999999918</v>
          </cell>
          <cell r="AT269">
            <v>41.666600000000003</v>
          </cell>
          <cell r="AU269">
            <v>41.773200000000003</v>
          </cell>
          <cell r="AV269">
            <v>5.906946523912859E-3</v>
          </cell>
          <cell r="AW269">
            <v>0.20909999999999127</v>
          </cell>
          <cell r="AX269">
            <v>35.399000000000001</v>
          </cell>
          <cell r="AY269">
            <v>35.608099999999993</v>
          </cell>
          <cell r="AZ269">
            <v>4.1984498317824371E-3</v>
          </cell>
          <cell r="BA269">
            <v>3.2214285714283468E-2</v>
          </cell>
          <cell r="BB269">
            <v>7.6729000000000003</v>
          </cell>
          <cell r="BC269">
            <v>7.7051142857142834</v>
          </cell>
        </row>
        <row r="270">
          <cell r="B270">
            <v>222</v>
          </cell>
          <cell r="C270">
            <v>42</v>
          </cell>
          <cell r="D270">
            <v>5.8810630045365419E-3</v>
          </cell>
          <cell r="E270">
            <v>0.35758333333333309</v>
          </cell>
          <cell r="F270">
            <v>60.802500000000002</v>
          </cell>
          <cell r="G270">
            <v>61.160083333333333</v>
          </cell>
          <cell r="H270">
            <v>8.1918487009906074E-3</v>
          </cell>
          <cell r="I270">
            <v>0.60605999999999838</v>
          </cell>
          <cell r="J270">
            <v>73.9833</v>
          </cell>
          <cell r="K270">
            <v>74.589359999999999</v>
          </cell>
          <cell r="L270">
            <v>1.0579554920861586E-2</v>
          </cell>
          <cell r="M270">
            <v>5.9266666666666617E-3</v>
          </cell>
          <cell r="N270">
            <v>0.56020000000000003</v>
          </cell>
          <cell r="O270">
            <v>0.56612666666666667</v>
          </cell>
          <cell r="P270">
            <v>5.606977304887616E-3</v>
          </cell>
          <cell r="Q270">
            <v>0.61007333333333236</v>
          </cell>
          <cell r="R270">
            <v>108.8061</v>
          </cell>
          <cell r="S270">
            <v>109.41617333333333</v>
          </cell>
          <cell r="T270">
            <v>9.7629192568982979E-3</v>
          </cell>
          <cell r="U270">
            <v>0.4692566666666681</v>
          </cell>
          <cell r="V270">
            <v>48.065199999999997</v>
          </cell>
          <cell r="W270">
            <v>48.534456666666664</v>
          </cell>
          <cell r="X270">
            <v>4.0839427441041925E-3</v>
          </cell>
          <cell r="Y270">
            <v>0.18725000000000047</v>
          </cell>
          <cell r="Z270">
            <v>45.850299999999997</v>
          </cell>
          <cell r="AA270">
            <v>46.037549999999996</v>
          </cell>
          <cell r="AB270">
            <v>7.0391985822889644E-3</v>
          </cell>
          <cell r="AC270">
            <v>0.34941666666666721</v>
          </cell>
          <cell r="AD270">
            <v>49.6387</v>
          </cell>
          <cell r="AE270">
            <v>49.98811666666667</v>
          </cell>
          <cell r="AF270">
            <v>5.8260366876753634E-3</v>
          </cell>
          <cell r="AG270">
            <v>9.6413333333333281E-2</v>
          </cell>
          <cell r="AH270">
            <v>16.5487</v>
          </cell>
          <cell r="AI270">
            <v>16.645113333333335</v>
          </cell>
          <cell r="AJ270">
            <v>4.2640168548160034E-3</v>
          </cell>
          <cell r="AK270">
            <v>6.7800000000001859E-2</v>
          </cell>
          <cell r="AL270">
            <v>15.900499999999999</v>
          </cell>
          <cell r="AM270">
            <v>15.968300000000001</v>
          </cell>
          <cell r="AN270">
            <v>6.5983268528337167E-3</v>
          </cell>
          <cell r="AO270">
            <v>5.0399999999999778E-2</v>
          </cell>
          <cell r="AP270">
            <v>7.6383000000000001</v>
          </cell>
          <cell r="AQ270">
            <v>7.6886999999999999</v>
          </cell>
          <cell r="AR270">
            <v>2.6208041932866892E-3</v>
          </cell>
          <cell r="AS270">
            <v>0.10919999999999916</v>
          </cell>
          <cell r="AT270">
            <v>41.666600000000003</v>
          </cell>
          <cell r="AU270">
            <v>41.775800000000004</v>
          </cell>
          <cell r="AV270">
            <v>6.0510183903497577E-3</v>
          </cell>
          <cell r="AW270">
            <v>0.21419999999999106</v>
          </cell>
          <cell r="AX270">
            <v>35.399000000000001</v>
          </cell>
          <cell r="AY270">
            <v>35.613199999999992</v>
          </cell>
          <cell r="AZ270">
            <v>4.3008510471917649E-3</v>
          </cell>
          <cell r="BA270">
            <v>3.2999999999997698E-2</v>
          </cell>
          <cell r="BB270">
            <v>7.6729000000000003</v>
          </cell>
          <cell r="BC270">
            <v>7.705899999999998</v>
          </cell>
        </row>
        <row r="271">
          <cell r="B271">
            <v>223</v>
          </cell>
          <cell r="C271">
            <v>43</v>
          </cell>
          <cell r="D271">
            <v>6.0210883141683632E-3</v>
          </cell>
          <cell r="E271">
            <v>0.36609722222222196</v>
          </cell>
          <cell r="F271">
            <v>60.802500000000002</v>
          </cell>
          <cell r="G271">
            <v>61.168597222222225</v>
          </cell>
          <cell r="H271">
            <v>8.3868927176808609E-3</v>
          </cell>
          <cell r="I271">
            <v>0.62048999999999843</v>
          </cell>
          <cell r="J271">
            <v>73.9833</v>
          </cell>
          <cell r="K271">
            <v>74.603790000000004</v>
          </cell>
          <cell r="L271">
            <v>1.0831449085644006E-2</v>
          </cell>
          <cell r="M271">
            <v>6.0677777777777735E-3</v>
          </cell>
          <cell r="N271">
            <v>0.56020000000000003</v>
          </cell>
          <cell r="O271">
            <v>0.56626777777777781</v>
          </cell>
          <cell r="P271">
            <v>5.7404767645277974E-3</v>
          </cell>
          <cell r="Q271">
            <v>0.62459888888888793</v>
          </cell>
          <cell r="R271">
            <v>108.8061</v>
          </cell>
          <cell r="S271">
            <v>109.43069888888888</v>
          </cell>
          <cell r="T271">
            <v>9.9953697153958767E-3</v>
          </cell>
          <cell r="U271">
            <v>0.48042944444444596</v>
          </cell>
          <cell r="V271">
            <v>48.065199999999997</v>
          </cell>
          <cell r="W271">
            <v>48.545629444444444</v>
          </cell>
          <cell r="X271">
            <v>4.1811794761066733E-3</v>
          </cell>
          <cell r="Y271">
            <v>0.19170833333333381</v>
          </cell>
          <cell r="Z271">
            <v>45.850299999999997</v>
          </cell>
          <cell r="AA271">
            <v>46.042008333333328</v>
          </cell>
          <cell r="AB271">
            <v>7.20679854853394E-3</v>
          </cell>
          <cell r="AC271">
            <v>0.35773611111111164</v>
          </cell>
          <cell r="AD271">
            <v>49.6387</v>
          </cell>
          <cell r="AE271">
            <v>49.996436111111109</v>
          </cell>
          <cell r="AF271">
            <v>5.9647518469057295E-3</v>
          </cell>
          <cell r="AG271">
            <v>9.8708888888888832E-2</v>
          </cell>
          <cell r="AH271">
            <v>16.5487</v>
          </cell>
          <cell r="AI271">
            <v>16.64740888888889</v>
          </cell>
          <cell r="AJ271">
            <v>4.3655410656449562E-3</v>
          </cell>
          <cell r="AK271">
            <v>6.9414285714287621E-2</v>
          </cell>
          <cell r="AL271">
            <v>15.900499999999999</v>
          </cell>
          <cell r="AM271">
            <v>15.969914285714287</v>
          </cell>
          <cell r="AN271">
            <v>6.7554298731392817E-3</v>
          </cell>
          <cell r="AO271">
            <v>5.1599999999999771E-2</v>
          </cell>
          <cell r="AP271">
            <v>7.6383000000000001</v>
          </cell>
          <cell r="AQ271">
            <v>7.6898999999999997</v>
          </cell>
          <cell r="AR271">
            <v>2.6832042931268481E-3</v>
          </cell>
          <cell r="AS271">
            <v>0.11179999999999915</v>
          </cell>
          <cell r="AT271">
            <v>41.666600000000003</v>
          </cell>
          <cell r="AU271">
            <v>41.778400000000005</v>
          </cell>
          <cell r="AV271">
            <v>6.1950902567866565E-3</v>
          </cell>
          <cell r="AW271">
            <v>0.21929999999999086</v>
          </cell>
          <cell r="AX271">
            <v>35.399000000000001</v>
          </cell>
          <cell r="AY271">
            <v>35.618299999999991</v>
          </cell>
          <cell r="AZ271">
            <v>4.4032522626010926E-3</v>
          </cell>
          <cell r="BA271">
            <v>3.3785714285711928E-2</v>
          </cell>
          <cell r="BB271">
            <v>7.6729000000000003</v>
          </cell>
          <cell r="BC271">
            <v>7.7066857142857126</v>
          </cell>
        </row>
        <row r="272">
          <cell r="B272">
            <v>224</v>
          </cell>
          <cell r="C272">
            <v>44</v>
          </cell>
          <cell r="D272">
            <v>6.1611136238001862E-3</v>
          </cell>
          <cell r="E272">
            <v>0.37461111111111084</v>
          </cell>
          <cell r="F272">
            <v>60.802500000000002</v>
          </cell>
          <cell r="G272">
            <v>61.17711111111111</v>
          </cell>
          <cell r="H272">
            <v>8.5819367343711126E-3</v>
          </cell>
          <cell r="I272">
            <v>0.63491999999999837</v>
          </cell>
          <cell r="J272">
            <v>73.9833</v>
          </cell>
          <cell r="K272">
            <v>74.618219999999994</v>
          </cell>
          <cell r="L272">
            <v>1.1083343250426423E-2</v>
          </cell>
          <cell r="M272">
            <v>6.2088888888888836E-3</v>
          </cell>
          <cell r="N272">
            <v>0.56020000000000003</v>
          </cell>
          <cell r="O272">
            <v>0.56640888888888896</v>
          </cell>
          <cell r="P272">
            <v>5.8739762241679788E-3</v>
          </cell>
          <cell r="Q272">
            <v>0.63912444444444338</v>
          </cell>
          <cell r="R272">
            <v>108.8061</v>
          </cell>
          <cell r="S272">
            <v>109.44522444444445</v>
          </cell>
          <cell r="T272">
            <v>1.0227820173893456E-2</v>
          </cell>
          <cell r="U272">
            <v>0.49160222222222372</v>
          </cell>
          <cell r="V272">
            <v>48.065199999999997</v>
          </cell>
          <cell r="W272">
            <v>48.556802222222224</v>
          </cell>
          <cell r="X272">
            <v>4.2784162081091542E-3</v>
          </cell>
          <cell r="Y272">
            <v>0.19616666666666716</v>
          </cell>
          <cell r="Z272">
            <v>45.850299999999997</v>
          </cell>
          <cell r="AA272">
            <v>46.046466666666667</v>
          </cell>
          <cell r="AB272">
            <v>7.3743985147789147E-3</v>
          </cell>
          <cell r="AC272">
            <v>0.36605555555555613</v>
          </cell>
          <cell r="AD272">
            <v>49.6387</v>
          </cell>
          <cell r="AE272">
            <v>50.004755555555555</v>
          </cell>
          <cell r="AF272">
            <v>6.1034670061360947E-3</v>
          </cell>
          <cell r="AG272">
            <v>0.1010044444444444</v>
          </cell>
          <cell r="AH272">
            <v>16.5487</v>
          </cell>
          <cell r="AI272">
            <v>16.649704444444446</v>
          </cell>
          <cell r="AJ272">
            <v>4.4670652764739081E-3</v>
          </cell>
          <cell r="AK272">
            <v>7.102857142857337E-2</v>
          </cell>
          <cell r="AL272">
            <v>15.900499999999999</v>
          </cell>
          <cell r="AM272">
            <v>15.971528571428573</v>
          </cell>
          <cell r="AN272">
            <v>6.9125328934448466E-3</v>
          </cell>
          <cell r="AO272">
            <v>5.2799999999999771E-2</v>
          </cell>
          <cell r="AP272">
            <v>7.6383000000000001</v>
          </cell>
          <cell r="AQ272">
            <v>7.6910999999999996</v>
          </cell>
          <cell r="AR272">
            <v>2.7456043929670075E-3</v>
          </cell>
          <cell r="AS272">
            <v>0.11439999999999913</v>
          </cell>
          <cell r="AT272">
            <v>41.666600000000003</v>
          </cell>
          <cell r="AU272">
            <v>41.780999999999999</v>
          </cell>
          <cell r="AV272">
            <v>6.3391621232235561E-3</v>
          </cell>
          <cell r="AW272">
            <v>0.22439999999999063</v>
          </cell>
          <cell r="AX272">
            <v>35.399000000000001</v>
          </cell>
          <cell r="AY272">
            <v>35.62339999999999</v>
          </cell>
          <cell r="AZ272">
            <v>4.5056534780104204E-3</v>
          </cell>
          <cell r="BA272">
            <v>3.4571428571426158E-2</v>
          </cell>
          <cell r="BB272">
            <v>7.6729000000000003</v>
          </cell>
          <cell r="BC272">
            <v>7.7074714285714263</v>
          </cell>
        </row>
        <row r="273">
          <cell r="B273">
            <v>225</v>
          </cell>
          <cell r="C273">
            <v>45</v>
          </cell>
          <cell r="D273">
            <v>6.3011389334320083E-3</v>
          </cell>
          <cell r="E273">
            <v>0.38312499999999972</v>
          </cell>
          <cell r="F273">
            <v>60.802500000000002</v>
          </cell>
          <cell r="G273">
            <v>61.185625000000002</v>
          </cell>
          <cell r="H273">
            <v>8.7769807510613661E-3</v>
          </cell>
          <cell r="I273">
            <v>0.64934999999999832</v>
          </cell>
          <cell r="J273">
            <v>73.9833</v>
          </cell>
          <cell r="K273">
            <v>74.632649999999998</v>
          </cell>
          <cell r="L273">
            <v>1.1335237415208841E-2</v>
          </cell>
          <cell r="M273">
            <v>6.3499999999999937E-3</v>
          </cell>
          <cell r="N273">
            <v>0.56020000000000003</v>
          </cell>
          <cell r="O273">
            <v>0.56655</v>
          </cell>
          <cell r="P273">
            <v>6.0074756838081602E-3</v>
          </cell>
          <cell r="Q273">
            <v>0.65364999999999895</v>
          </cell>
          <cell r="R273">
            <v>108.8061</v>
          </cell>
          <cell r="S273">
            <v>109.45975</v>
          </cell>
          <cell r="T273">
            <v>1.0460270632391034E-2</v>
          </cell>
          <cell r="U273">
            <v>0.50277500000000153</v>
          </cell>
          <cell r="V273">
            <v>48.065199999999997</v>
          </cell>
          <cell r="W273">
            <v>48.567974999999997</v>
          </cell>
          <cell r="X273">
            <v>4.3756529401116351E-3</v>
          </cell>
          <cell r="Y273">
            <v>0.2006250000000005</v>
          </cell>
          <cell r="Z273">
            <v>45.850299999999997</v>
          </cell>
          <cell r="AA273">
            <v>46.050924999999999</v>
          </cell>
          <cell r="AB273">
            <v>7.5419984810238903E-3</v>
          </cell>
          <cell r="AC273">
            <v>0.37437500000000057</v>
          </cell>
          <cell r="AD273">
            <v>49.6387</v>
          </cell>
          <cell r="AE273">
            <v>50.013075000000001</v>
          </cell>
          <cell r="AF273">
            <v>6.2421821653664607E-3</v>
          </cell>
          <cell r="AG273">
            <v>0.10329999999999995</v>
          </cell>
          <cell r="AH273">
            <v>16.5487</v>
          </cell>
          <cell r="AI273">
            <v>16.652000000000001</v>
          </cell>
          <cell r="AJ273">
            <v>4.5685894873028609E-3</v>
          </cell>
          <cell r="AK273">
            <v>7.2642857142859132E-2</v>
          </cell>
          <cell r="AL273">
            <v>15.900499999999999</v>
          </cell>
          <cell r="AM273">
            <v>15.973142857142859</v>
          </cell>
          <cell r="AN273">
            <v>7.0696359137504116E-3</v>
          </cell>
          <cell r="AO273">
            <v>5.3999999999999763E-2</v>
          </cell>
          <cell r="AP273">
            <v>7.6383000000000001</v>
          </cell>
          <cell r="AQ273">
            <v>7.6922999999999995</v>
          </cell>
          <cell r="AR273">
            <v>2.8080044928071668E-3</v>
          </cell>
          <cell r="AS273">
            <v>0.1169999999999991</v>
          </cell>
          <cell r="AT273">
            <v>41.666600000000003</v>
          </cell>
          <cell r="AU273">
            <v>41.7836</v>
          </cell>
          <cell r="AV273">
            <v>6.4832339896604549E-3</v>
          </cell>
          <cell r="AW273">
            <v>0.22949999999999043</v>
          </cell>
          <cell r="AX273">
            <v>35.399000000000001</v>
          </cell>
          <cell r="AY273">
            <v>35.628499999999988</v>
          </cell>
          <cell r="AZ273">
            <v>4.6080546934197482E-3</v>
          </cell>
          <cell r="BA273">
            <v>3.5357142857140388E-2</v>
          </cell>
          <cell r="BB273">
            <v>7.6729000000000003</v>
          </cell>
          <cell r="BC273">
            <v>7.7082571428571409</v>
          </cell>
        </row>
        <row r="274">
          <cell r="B274">
            <v>226</v>
          </cell>
          <cell r="C274">
            <v>46</v>
          </cell>
          <cell r="D274">
            <v>6.4411642430638313E-3</v>
          </cell>
          <cell r="E274">
            <v>0.39163888888888859</v>
          </cell>
          <cell r="F274">
            <v>60.802500000000002</v>
          </cell>
          <cell r="G274">
            <v>61.194138888888894</v>
          </cell>
          <cell r="H274">
            <v>8.9720247677516178E-3</v>
          </cell>
          <cell r="I274">
            <v>0.66377999999999826</v>
          </cell>
          <cell r="J274">
            <v>73.9833</v>
          </cell>
          <cell r="K274">
            <v>74.647080000000003</v>
          </cell>
          <cell r="L274">
            <v>1.1587131579991262E-2</v>
          </cell>
          <cell r="M274">
            <v>6.4911111111111055E-3</v>
          </cell>
          <cell r="N274">
            <v>0.56020000000000003</v>
          </cell>
          <cell r="O274">
            <v>0.56669111111111115</v>
          </cell>
          <cell r="P274">
            <v>6.1409751434483417E-3</v>
          </cell>
          <cell r="Q274">
            <v>0.66817555555555452</v>
          </cell>
          <cell r="R274">
            <v>108.8061</v>
          </cell>
          <cell r="S274">
            <v>109.47427555555555</v>
          </cell>
          <cell r="T274">
            <v>1.0692721090888613E-2</v>
          </cell>
          <cell r="U274">
            <v>0.51394777777777934</v>
          </cell>
          <cell r="V274">
            <v>48.065199999999997</v>
          </cell>
          <cell r="W274">
            <v>48.579147777777777</v>
          </cell>
          <cell r="X274">
            <v>4.472889672114116E-3</v>
          </cell>
          <cell r="Y274">
            <v>0.20508333333333384</v>
          </cell>
          <cell r="Z274">
            <v>45.850299999999997</v>
          </cell>
          <cell r="AA274">
            <v>46.055383333333332</v>
          </cell>
          <cell r="AB274">
            <v>7.709598447268865E-3</v>
          </cell>
          <cell r="AC274">
            <v>0.382694444444445</v>
          </cell>
          <cell r="AD274">
            <v>49.6387</v>
          </cell>
          <cell r="AE274">
            <v>50.021394444444446</v>
          </cell>
          <cell r="AF274">
            <v>6.3808973245968259E-3</v>
          </cell>
          <cell r="AG274">
            <v>0.1055955555555555</v>
          </cell>
          <cell r="AH274">
            <v>16.5487</v>
          </cell>
          <cell r="AI274">
            <v>16.654295555555557</v>
          </cell>
          <cell r="AJ274">
            <v>4.6701136981318137E-3</v>
          </cell>
          <cell r="AK274">
            <v>7.4257142857144895E-2</v>
          </cell>
          <cell r="AL274">
            <v>15.900499999999999</v>
          </cell>
          <cell r="AM274">
            <v>15.974757142857143</v>
          </cell>
          <cell r="AN274">
            <v>7.2267389340559757E-3</v>
          </cell>
          <cell r="AO274">
            <v>5.5199999999999756E-2</v>
          </cell>
          <cell r="AP274">
            <v>7.6383000000000001</v>
          </cell>
          <cell r="AQ274">
            <v>7.6935000000000002</v>
          </cell>
          <cell r="AR274">
            <v>2.8704045926473262E-3</v>
          </cell>
          <cell r="AS274">
            <v>0.11959999999999908</v>
          </cell>
          <cell r="AT274">
            <v>41.666600000000003</v>
          </cell>
          <cell r="AU274">
            <v>41.786200000000001</v>
          </cell>
          <cell r="AV274">
            <v>6.6273058560973536E-3</v>
          </cell>
          <cell r="AW274">
            <v>0.23459999999999021</v>
          </cell>
          <cell r="AX274">
            <v>35.399000000000001</v>
          </cell>
          <cell r="AY274">
            <v>35.633599999999994</v>
          </cell>
          <cell r="AZ274">
            <v>4.7104559088290759E-3</v>
          </cell>
          <cell r="BA274">
            <v>3.6142857142854624E-2</v>
          </cell>
          <cell r="BB274">
            <v>7.6729000000000003</v>
          </cell>
          <cell r="BC274">
            <v>7.7090428571428546</v>
          </cell>
        </row>
        <row r="275">
          <cell r="B275">
            <v>227</v>
          </cell>
          <cell r="C275">
            <v>47</v>
          </cell>
          <cell r="D275">
            <v>6.5811895526956534E-3</v>
          </cell>
          <cell r="E275">
            <v>0.40015277777777747</v>
          </cell>
          <cell r="F275">
            <v>60.802500000000002</v>
          </cell>
          <cell r="G275">
            <v>61.202652777777779</v>
          </cell>
          <cell r="H275">
            <v>9.1670687844418713E-3</v>
          </cell>
          <cell r="I275">
            <v>0.6782099999999982</v>
          </cell>
          <cell r="J275">
            <v>73.9833</v>
          </cell>
          <cell r="K275">
            <v>74.661509999999993</v>
          </cell>
          <cell r="L275">
            <v>1.183902574477368E-2</v>
          </cell>
          <cell r="M275">
            <v>6.6322222222222173E-3</v>
          </cell>
          <cell r="N275">
            <v>0.56020000000000003</v>
          </cell>
          <cell r="O275">
            <v>0.56683222222222229</v>
          </cell>
          <cell r="P275">
            <v>6.2744746030885222E-3</v>
          </cell>
          <cell r="Q275">
            <v>0.68270111111110998</v>
          </cell>
          <cell r="R275">
            <v>108.8061</v>
          </cell>
          <cell r="S275">
            <v>109.48880111111112</v>
          </cell>
          <cell r="T275">
            <v>1.092517154938619E-2</v>
          </cell>
          <cell r="U275">
            <v>0.52512055555555714</v>
          </cell>
          <cell r="V275">
            <v>48.065199999999997</v>
          </cell>
          <cell r="W275">
            <v>48.590320555555557</v>
          </cell>
          <cell r="X275">
            <v>4.5701264041165968E-3</v>
          </cell>
          <cell r="Y275">
            <v>0.20954166666666718</v>
          </cell>
          <cell r="Z275">
            <v>45.850299999999997</v>
          </cell>
          <cell r="AA275">
            <v>46.059841666666664</v>
          </cell>
          <cell r="AB275">
            <v>7.8771984135138397E-3</v>
          </cell>
          <cell r="AC275">
            <v>0.39101388888888949</v>
          </cell>
          <cell r="AD275">
            <v>49.6387</v>
          </cell>
          <cell r="AE275">
            <v>50.029713888888892</v>
          </cell>
          <cell r="AF275">
            <v>6.5196124838271929E-3</v>
          </cell>
          <cell r="AG275">
            <v>0.10789111111111106</v>
          </cell>
          <cell r="AH275">
            <v>16.5487</v>
          </cell>
          <cell r="AI275">
            <v>16.656591111111112</v>
          </cell>
          <cell r="AJ275">
            <v>4.7716379089607656E-3</v>
          </cell>
          <cell r="AK275">
            <v>7.5871428571430657E-2</v>
          </cell>
          <cell r="AL275">
            <v>15.900499999999999</v>
          </cell>
          <cell r="AM275">
            <v>15.976371428571429</v>
          </cell>
          <cell r="AN275">
            <v>7.3838419543615407E-3</v>
          </cell>
          <cell r="AO275">
            <v>5.6399999999999749E-2</v>
          </cell>
          <cell r="AP275">
            <v>7.6383000000000001</v>
          </cell>
          <cell r="AQ275">
            <v>7.6947000000000001</v>
          </cell>
          <cell r="AR275">
            <v>2.9328046924874851E-3</v>
          </cell>
          <cell r="AS275">
            <v>0.12219999999999906</v>
          </cell>
          <cell r="AT275">
            <v>41.666600000000003</v>
          </cell>
          <cell r="AU275">
            <v>41.788800000000002</v>
          </cell>
          <cell r="AV275">
            <v>6.7713777225342523E-3</v>
          </cell>
          <cell r="AW275">
            <v>0.23969999999999</v>
          </cell>
          <cell r="AX275">
            <v>35.399000000000001</v>
          </cell>
          <cell r="AY275">
            <v>35.638699999999993</v>
          </cell>
          <cell r="AZ275">
            <v>4.8128571242384037E-3</v>
          </cell>
          <cell r="BA275">
            <v>3.6928571428568854E-2</v>
          </cell>
          <cell r="BB275">
            <v>7.6729000000000003</v>
          </cell>
          <cell r="BC275">
            <v>7.7098285714285693</v>
          </cell>
        </row>
        <row r="276">
          <cell r="B276">
            <v>228</v>
          </cell>
          <cell r="C276">
            <v>48</v>
          </cell>
          <cell r="D276">
            <v>6.7212148623274747E-3</v>
          </cell>
          <cell r="E276">
            <v>0.40866666666666634</v>
          </cell>
          <cell r="F276">
            <v>60.802500000000002</v>
          </cell>
          <cell r="G276">
            <v>61.211166666666671</v>
          </cell>
          <cell r="H276">
            <v>9.362112801132123E-3</v>
          </cell>
          <cell r="I276">
            <v>0.69263999999999826</v>
          </cell>
          <cell r="J276">
            <v>73.9833</v>
          </cell>
          <cell r="K276">
            <v>74.675939999999997</v>
          </cell>
          <cell r="L276">
            <v>1.2090919909556099E-2</v>
          </cell>
          <cell r="M276">
            <v>6.7733333333333274E-3</v>
          </cell>
          <cell r="N276">
            <v>0.56020000000000003</v>
          </cell>
          <cell r="O276">
            <v>0.56697333333333333</v>
          </cell>
          <cell r="P276">
            <v>6.4079740627287027E-3</v>
          </cell>
          <cell r="Q276">
            <v>0.69722666666666555</v>
          </cell>
          <cell r="R276">
            <v>108.8061</v>
          </cell>
          <cell r="S276">
            <v>109.50332666666667</v>
          </cell>
          <cell r="T276">
            <v>1.1157622007883769E-2</v>
          </cell>
          <cell r="U276">
            <v>0.53629333333333495</v>
          </cell>
          <cell r="V276">
            <v>48.065199999999997</v>
          </cell>
          <cell r="W276">
            <v>48.60149333333333</v>
          </cell>
          <cell r="X276">
            <v>4.6673631361190777E-3</v>
          </cell>
          <cell r="Y276">
            <v>0.21400000000000052</v>
          </cell>
          <cell r="Z276">
            <v>45.850299999999997</v>
          </cell>
          <cell r="AA276">
            <v>46.064299999999996</v>
          </cell>
          <cell r="AB276">
            <v>8.044798379758817E-3</v>
          </cell>
          <cell r="AC276">
            <v>0.39933333333333393</v>
          </cell>
          <cell r="AD276">
            <v>49.6387</v>
          </cell>
          <cell r="AE276">
            <v>50.038033333333331</v>
          </cell>
          <cell r="AF276">
            <v>6.6583276430575572E-3</v>
          </cell>
          <cell r="AG276">
            <v>0.11018666666666661</v>
          </cell>
          <cell r="AH276">
            <v>16.5487</v>
          </cell>
          <cell r="AI276">
            <v>16.658886666666668</v>
          </cell>
          <cell r="AJ276">
            <v>4.8731621197897184E-3</v>
          </cell>
          <cell r="AK276">
            <v>7.7485714285716406E-2</v>
          </cell>
          <cell r="AL276">
            <v>15.900499999999999</v>
          </cell>
          <cell r="AM276">
            <v>15.977985714285715</v>
          </cell>
          <cell r="AN276">
            <v>7.5409449746671048E-3</v>
          </cell>
          <cell r="AO276">
            <v>5.7599999999999749E-2</v>
          </cell>
          <cell r="AP276">
            <v>7.6383000000000001</v>
          </cell>
          <cell r="AQ276">
            <v>7.6959</v>
          </cell>
          <cell r="AR276">
            <v>2.9952047923276449E-3</v>
          </cell>
          <cell r="AS276">
            <v>0.12479999999999905</v>
          </cell>
          <cell r="AT276">
            <v>41.666600000000003</v>
          </cell>
          <cell r="AU276">
            <v>41.791400000000003</v>
          </cell>
          <cell r="AV276">
            <v>6.915449588971152E-3</v>
          </cell>
          <cell r="AW276">
            <v>0.24479999999998978</v>
          </cell>
          <cell r="AX276">
            <v>35.399000000000001</v>
          </cell>
          <cell r="AY276">
            <v>35.643799999999992</v>
          </cell>
          <cell r="AZ276">
            <v>4.9152583396477314E-3</v>
          </cell>
          <cell r="BA276">
            <v>3.7714285714283084E-2</v>
          </cell>
          <cell r="BB276">
            <v>7.6729000000000003</v>
          </cell>
          <cell r="BC276">
            <v>7.710614285714283</v>
          </cell>
        </row>
        <row r="277">
          <cell r="B277">
            <v>229</v>
          </cell>
          <cell r="C277">
            <v>49</v>
          </cell>
          <cell r="D277">
            <v>6.8612401719592977E-3</v>
          </cell>
          <cell r="E277">
            <v>0.41718055555555522</v>
          </cell>
          <cell r="F277">
            <v>60.802500000000002</v>
          </cell>
          <cell r="G277">
            <v>61.219680555555556</v>
          </cell>
          <cell r="H277">
            <v>9.5571568178223765E-3</v>
          </cell>
          <cell r="I277">
            <v>0.7070699999999982</v>
          </cell>
          <cell r="J277">
            <v>73.9833</v>
          </cell>
          <cell r="K277">
            <v>74.690370000000001</v>
          </cell>
          <cell r="L277">
            <v>1.2342814074338519E-2</v>
          </cell>
          <cell r="M277">
            <v>6.9144444444444375E-3</v>
          </cell>
          <cell r="N277">
            <v>0.56020000000000003</v>
          </cell>
          <cell r="O277">
            <v>0.56711444444444448</v>
          </cell>
          <cell r="P277">
            <v>6.5414735223688842E-3</v>
          </cell>
          <cell r="Q277">
            <v>0.71175222222222112</v>
          </cell>
          <cell r="R277">
            <v>108.8061</v>
          </cell>
          <cell r="S277">
            <v>109.51785222222222</v>
          </cell>
          <cell r="T277">
            <v>1.139007246638135E-2</v>
          </cell>
          <cell r="U277">
            <v>0.54746611111111276</v>
          </cell>
          <cell r="V277">
            <v>48.065199999999997</v>
          </cell>
          <cell r="W277">
            <v>48.61266611111111</v>
          </cell>
          <cell r="X277">
            <v>4.7645998681215586E-3</v>
          </cell>
          <cell r="Y277">
            <v>0.21845833333333387</v>
          </cell>
          <cell r="Z277">
            <v>45.850299999999997</v>
          </cell>
          <cell r="AA277">
            <v>46.068758333333328</v>
          </cell>
          <cell r="AB277">
            <v>8.2123983460037926E-3</v>
          </cell>
          <cell r="AC277">
            <v>0.40765277777777842</v>
          </cell>
          <cell r="AD277">
            <v>49.6387</v>
          </cell>
          <cell r="AE277">
            <v>50.046352777777777</v>
          </cell>
          <cell r="AF277">
            <v>6.7970428022879241E-3</v>
          </cell>
          <cell r="AG277">
            <v>0.11248222222222216</v>
          </cell>
          <cell r="AH277">
            <v>16.5487</v>
          </cell>
          <cell r="AI277">
            <v>16.661182222222223</v>
          </cell>
          <cell r="AJ277">
            <v>4.9746863306186712E-3</v>
          </cell>
          <cell r="AK277">
            <v>7.9100000000002169E-2</v>
          </cell>
          <cell r="AL277">
            <v>15.900499999999999</v>
          </cell>
          <cell r="AM277">
            <v>15.979600000000001</v>
          </cell>
          <cell r="AN277">
            <v>7.6980479949726706E-3</v>
          </cell>
          <cell r="AO277">
            <v>5.8799999999999741E-2</v>
          </cell>
          <cell r="AP277">
            <v>7.6383000000000001</v>
          </cell>
          <cell r="AQ277">
            <v>7.6970999999999998</v>
          </cell>
          <cell r="AR277">
            <v>3.0576048921678038E-3</v>
          </cell>
          <cell r="AS277">
            <v>0.12739999999999901</v>
          </cell>
          <cell r="AT277">
            <v>41.666600000000003</v>
          </cell>
          <cell r="AU277">
            <v>41.794000000000004</v>
          </cell>
          <cell r="AV277">
            <v>7.0595214554080507E-3</v>
          </cell>
          <cell r="AW277">
            <v>0.24989999999998957</v>
          </cell>
          <cell r="AX277">
            <v>35.399000000000001</v>
          </cell>
          <cell r="AY277">
            <v>35.64889999999999</v>
          </cell>
          <cell r="AZ277">
            <v>5.0176595550570592E-3</v>
          </cell>
          <cell r="BA277">
            <v>3.8499999999997314E-2</v>
          </cell>
          <cell r="BB277">
            <v>7.6729000000000003</v>
          </cell>
          <cell r="BC277">
            <v>7.7113999999999976</v>
          </cell>
        </row>
        <row r="278">
          <cell r="B278">
            <v>230</v>
          </cell>
          <cell r="C278">
            <v>50</v>
          </cell>
          <cell r="D278">
            <v>7.0012654815911199E-3</v>
          </cell>
          <cell r="E278">
            <v>0.42569444444444415</v>
          </cell>
          <cell r="F278">
            <v>60.802500000000002</v>
          </cell>
          <cell r="G278">
            <v>61.228194444444448</v>
          </cell>
          <cell r="H278">
            <v>9.7522008345126299E-3</v>
          </cell>
          <cell r="I278">
            <v>0.72149999999999814</v>
          </cell>
          <cell r="J278">
            <v>73.9833</v>
          </cell>
          <cell r="K278">
            <v>74.704799999999992</v>
          </cell>
          <cell r="L278">
            <v>1.2594708239120936E-2</v>
          </cell>
          <cell r="M278">
            <v>7.0555555555555493E-3</v>
          </cell>
          <cell r="N278">
            <v>0.56020000000000003</v>
          </cell>
          <cell r="O278">
            <v>0.56725555555555562</v>
          </cell>
          <cell r="P278">
            <v>6.6749729820090656E-3</v>
          </cell>
          <cell r="Q278">
            <v>0.72627777777777658</v>
          </cell>
          <cell r="R278">
            <v>108.8061</v>
          </cell>
          <cell r="S278">
            <v>109.53237777777778</v>
          </cell>
          <cell r="T278">
            <v>1.1622522924878927E-2</v>
          </cell>
          <cell r="U278">
            <v>0.55863888888889057</v>
          </cell>
          <cell r="V278">
            <v>48.065199999999997</v>
          </cell>
          <cell r="W278">
            <v>48.623838888888891</v>
          </cell>
          <cell r="X278">
            <v>4.8618366001240386E-3</v>
          </cell>
          <cell r="Y278">
            <v>0.22291666666666721</v>
          </cell>
          <cell r="Z278">
            <v>45.850299999999997</v>
          </cell>
          <cell r="AA278">
            <v>46.073216666666667</v>
          </cell>
          <cell r="AB278">
            <v>8.3799983122487664E-3</v>
          </cell>
          <cell r="AC278">
            <v>0.41597222222222285</v>
          </cell>
          <cell r="AD278">
            <v>49.6387</v>
          </cell>
          <cell r="AE278">
            <v>50.054672222222223</v>
          </cell>
          <cell r="AF278">
            <v>6.9357579615182902E-3</v>
          </cell>
          <cell r="AG278">
            <v>0.11477777777777771</v>
          </cell>
          <cell r="AH278">
            <v>16.5487</v>
          </cell>
          <cell r="AI278">
            <v>16.663477777777778</v>
          </cell>
          <cell r="AJ278">
            <v>5.0762105414476231E-3</v>
          </cell>
          <cell r="AK278">
            <v>8.0714285714287931E-2</v>
          </cell>
          <cell r="AL278">
            <v>15.900499999999999</v>
          </cell>
          <cell r="AM278">
            <v>15.981214285714287</v>
          </cell>
          <cell r="AN278">
            <v>7.8551510152782347E-3</v>
          </cell>
          <cell r="AO278">
            <v>5.9999999999999734E-2</v>
          </cell>
          <cell r="AP278">
            <v>7.6383000000000001</v>
          </cell>
          <cell r="AQ278">
            <v>7.6982999999999997</v>
          </cell>
          <cell r="AR278">
            <v>3.1200049920079632E-3</v>
          </cell>
          <cell r="AS278">
            <v>0.12999999999999901</v>
          </cell>
          <cell r="AT278">
            <v>41.666600000000003</v>
          </cell>
          <cell r="AU278">
            <v>41.796599999999998</v>
          </cell>
          <cell r="AV278">
            <v>7.2035933218449495E-3</v>
          </cell>
          <cell r="AW278">
            <v>0.25499999999998935</v>
          </cell>
          <cell r="AX278">
            <v>35.399000000000001</v>
          </cell>
          <cell r="AY278">
            <v>35.653999999999989</v>
          </cell>
          <cell r="AZ278">
            <v>5.1200607704663869E-3</v>
          </cell>
          <cell r="BA278">
            <v>3.9285714285711544E-2</v>
          </cell>
          <cell r="BB278">
            <v>7.6729000000000003</v>
          </cell>
          <cell r="BC278">
            <v>7.7121857142857122</v>
          </cell>
        </row>
        <row r="279">
          <cell r="B279">
            <v>231</v>
          </cell>
          <cell r="C279">
            <v>51</v>
          </cell>
          <cell r="D279">
            <v>7.1412907912229429E-3</v>
          </cell>
          <cell r="E279">
            <v>0.43420833333333303</v>
          </cell>
          <cell r="F279">
            <v>60.802500000000002</v>
          </cell>
          <cell r="G279">
            <v>61.236708333333333</v>
          </cell>
          <cell r="H279">
            <v>9.9472448512028817E-3</v>
          </cell>
          <cell r="I279">
            <v>0.73592999999999809</v>
          </cell>
          <cell r="J279">
            <v>73.9833</v>
          </cell>
          <cell r="K279">
            <v>74.719229999999996</v>
          </cell>
          <cell r="L279">
            <v>1.2846602403903356E-2</v>
          </cell>
          <cell r="M279">
            <v>7.1966666666666611E-3</v>
          </cell>
          <cell r="N279">
            <v>0.56020000000000003</v>
          </cell>
          <cell r="O279">
            <v>0.56739666666666666</v>
          </cell>
          <cell r="P279">
            <v>6.808472441649247E-3</v>
          </cell>
          <cell r="Q279">
            <v>0.74080333333333215</v>
          </cell>
          <cell r="R279">
            <v>108.8061</v>
          </cell>
          <cell r="S279">
            <v>109.54690333333333</v>
          </cell>
          <cell r="T279">
            <v>1.1854973383376505E-2</v>
          </cell>
          <cell r="U279">
            <v>0.56981166666666838</v>
          </cell>
          <cell r="V279">
            <v>48.065199999999997</v>
          </cell>
          <cell r="W279">
            <v>48.635011666666664</v>
          </cell>
          <cell r="X279">
            <v>4.9590733321265195E-3</v>
          </cell>
          <cell r="Y279">
            <v>0.22737500000000058</v>
          </cell>
          <cell r="Z279">
            <v>45.850299999999997</v>
          </cell>
          <cell r="AA279">
            <v>46.077674999999999</v>
          </cell>
          <cell r="AB279">
            <v>8.547598278493742E-3</v>
          </cell>
          <cell r="AC279">
            <v>0.42429166666666729</v>
          </cell>
          <cell r="AD279">
            <v>49.6387</v>
          </cell>
          <cell r="AE279">
            <v>50.062991666666669</v>
          </cell>
          <cell r="AF279">
            <v>7.0744731207486554E-3</v>
          </cell>
          <cell r="AG279">
            <v>0.11707333333333328</v>
          </cell>
          <cell r="AH279">
            <v>16.5487</v>
          </cell>
          <cell r="AI279">
            <v>16.665773333333334</v>
          </cell>
          <cell r="AJ279">
            <v>5.1777347522765759E-3</v>
          </cell>
          <cell r="AK279">
            <v>8.232857142857368E-2</v>
          </cell>
          <cell r="AL279">
            <v>15.900499999999999</v>
          </cell>
          <cell r="AM279">
            <v>15.982828571428573</v>
          </cell>
          <cell r="AN279">
            <v>8.0122540355837997E-3</v>
          </cell>
          <cell r="AO279">
            <v>6.1199999999999734E-2</v>
          </cell>
          <cell r="AP279">
            <v>7.6383000000000001</v>
          </cell>
          <cell r="AQ279">
            <v>7.6994999999999996</v>
          </cell>
          <cell r="AR279">
            <v>3.1824050918481221E-3</v>
          </cell>
          <cell r="AS279">
            <v>0.132599999999999</v>
          </cell>
          <cell r="AT279">
            <v>41.666600000000003</v>
          </cell>
          <cell r="AU279">
            <v>41.799199999999999</v>
          </cell>
          <cell r="AV279">
            <v>7.3476651882818491E-3</v>
          </cell>
          <cell r="AW279">
            <v>0.26009999999998917</v>
          </cell>
          <cell r="AX279">
            <v>35.399000000000001</v>
          </cell>
          <cell r="AY279">
            <v>35.659099999999988</v>
          </cell>
          <cell r="AZ279">
            <v>5.2224619858757147E-3</v>
          </cell>
          <cell r="BA279">
            <v>4.0071428571425774E-2</v>
          </cell>
          <cell r="BB279">
            <v>7.6729000000000003</v>
          </cell>
          <cell r="BC279">
            <v>7.7129714285714259</v>
          </cell>
        </row>
        <row r="280">
          <cell r="B280">
            <v>232</v>
          </cell>
          <cell r="C280">
            <v>52</v>
          </cell>
          <cell r="D280">
            <v>7.281316100854765E-3</v>
          </cell>
          <cell r="E280">
            <v>0.44272222222222191</v>
          </cell>
          <cell r="F280">
            <v>60.802500000000002</v>
          </cell>
          <cell r="G280">
            <v>61.245222222222225</v>
          </cell>
          <cell r="H280">
            <v>1.0142288867893135E-2</v>
          </cell>
          <cell r="I280">
            <v>0.75035999999999803</v>
          </cell>
          <cell r="J280">
            <v>73.9833</v>
          </cell>
          <cell r="K280">
            <v>74.73366</v>
          </cell>
          <cell r="L280">
            <v>1.3098496568685773E-2</v>
          </cell>
          <cell r="M280">
            <v>7.3377777777777712E-3</v>
          </cell>
          <cell r="N280">
            <v>0.56020000000000003</v>
          </cell>
          <cell r="O280">
            <v>0.56753777777777781</v>
          </cell>
          <cell r="P280">
            <v>6.9419719012894284E-3</v>
          </cell>
          <cell r="Q280">
            <v>0.75532888888888772</v>
          </cell>
          <cell r="R280">
            <v>108.8061</v>
          </cell>
          <cell r="S280">
            <v>109.56142888888888</v>
          </cell>
          <cell r="T280">
            <v>1.2087423841874084E-2</v>
          </cell>
          <cell r="U280">
            <v>0.58098444444444619</v>
          </cell>
          <cell r="V280">
            <v>48.065199999999997</v>
          </cell>
          <cell r="W280">
            <v>48.646184444444444</v>
          </cell>
          <cell r="X280">
            <v>5.0563100641290003E-3</v>
          </cell>
          <cell r="Y280">
            <v>0.23183333333333392</v>
          </cell>
          <cell r="Z280">
            <v>45.850299999999997</v>
          </cell>
          <cell r="AA280">
            <v>46.082133333333331</v>
          </cell>
          <cell r="AB280">
            <v>8.7151982447387175E-3</v>
          </cell>
          <cell r="AC280">
            <v>0.43261111111111178</v>
          </cell>
          <cell r="AD280">
            <v>49.6387</v>
          </cell>
          <cell r="AE280">
            <v>50.071311111111115</v>
          </cell>
          <cell r="AF280">
            <v>7.2131882799790215E-3</v>
          </cell>
          <cell r="AG280">
            <v>0.11936888888888883</v>
          </cell>
          <cell r="AH280">
            <v>16.5487</v>
          </cell>
          <cell r="AI280">
            <v>16.668068888888889</v>
          </cell>
          <cell r="AJ280">
            <v>5.2792589631055278E-3</v>
          </cell>
          <cell r="AK280">
            <v>8.3942857142859442E-2</v>
          </cell>
          <cell r="AL280">
            <v>15.900499999999999</v>
          </cell>
          <cell r="AM280">
            <v>15.984442857142859</v>
          </cell>
          <cell r="AN280">
            <v>8.1693570558893629E-3</v>
          </cell>
          <cell r="AO280">
            <v>6.2399999999999727E-2</v>
          </cell>
          <cell r="AP280">
            <v>7.6383000000000001</v>
          </cell>
          <cell r="AQ280">
            <v>7.7006999999999994</v>
          </cell>
          <cell r="AR280">
            <v>3.2448051916882819E-3</v>
          </cell>
          <cell r="AS280">
            <v>0.13519999999999896</v>
          </cell>
          <cell r="AT280">
            <v>41.666600000000003</v>
          </cell>
          <cell r="AU280">
            <v>41.8018</v>
          </cell>
          <cell r="AV280">
            <v>7.4917370547187478E-3</v>
          </cell>
          <cell r="AW280">
            <v>0.26519999999998894</v>
          </cell>
          <cell r="AX280">
            <v>35.399000000000001</v>
          </cell>
          <cell r="AY280">
            <v>35.664199999999987</v>
          </cell>
          <cell r="AZ280">
            <v>5.3248632012850424E-3</v>
          </cell>
          <cell r="BA280">
            <v>4.0857142857140004E-2</v>
          </cell>
          <cell r="BB280">
            <v>7.6729000000000003</v>
          </cell>
          <cell r="BC280">
            <v>7.7137571428571405</v>
          </cell>
        </row>
        <row r="281">
          <cell r="B281">
            <v>233</v>
          </cell>
          <cell r="C281">
            <v>53</v>
          </cell>
          <cell r="D281">
            <v>7.421341410486588E-3</v>
          </cell>
          <cell r="E281">
            <v>0.45123611111111078</v>
          </cell>
          <cell r="F281">
            <v>60.802500000000002</v>
          </cell>
          <cell r="G281">
            <v>61.25373611111111</v>
          </cell>
          <cell r="H281">
            <v>1.0337332884583387E-2</v>
          </cell>
          <cell r="I281">
            <v>0.76478999999999797</v>
          </cell>
          <cell r="J281">
            <v>73.9833</v>
          </cell>
          <cell r="K281">
            <v>74.748090000000005</v>
          </cell>
          <cell r="L281">
            <v>1.3350390733468193E-2</v>
          </cell>
          <cell r="M281">
            <v>7.4788888888888821E-3</v>
          </cell>
          <cell r="N281">
            <v>0.56020000000000003</v>
          </cell>
          <cell r="O281">
            <v>0.56767888888888896</v>
          </cell>
          <cell r="P281">
            <v>7.0754713609296098E-3</v>
          </cell>
          <cell r="Q281">
            <v>0.76985444444444318</v>
          </cell>
          <cell r="R281">
            <v>108.8061</v>
          </cell>
          <cell r="S281">
            <v>109.57595444444445</v>
          </cell>
          <cell r="T281">
            <v>1.2319874300371661E-2</v>
          </cell>
          <cell r="U281">
            <v>0.592157222222224</v>
          </cell>
          <cell r="V281">
            <v>48.065199999999997</v>
          </cell>
          <cell r="W281">
            <v>48.657357222222224</v>
          </cell>
          <cell r="X281">
            <v>5.1535467961314812E-3</v>
          </cell>
          <cell r="Y281">
            <v>0.23629166666666726</v>
          </cell>
          <cell r="Z281">
            <v>45.850299999999997</v>
          </cell>
          <cell r="AA281">
            <v>46.086591666666664</v>
          </cell>
          <cell r="AB281">
            <v>8.8827982109836931E-3</v>
          </cell>
          <cell r="AC281">
            <v>0.44093055555555621</v>
          </cell>
          <cell r="AD281">
            <v>49.6387</v>
          </cell>
          <cell r="AE281">
            <v>50.079630555555553</v>
          </cell>
          <cell r="AF281">
            <v>7.3519034392093867E-3</v>
          </cell>
          <cell r="AG281">
            <v>0.12166444444444438</v>
          </cell>
          <cell r="AH281">
            <v>16.5487</v>
          </cell>
          <cell r="AI281">
            <v>16.670364444444445</v>
          </cell>
          <cell r="AJ281">
            <v>5.3807831739344806E-3</v>
          </cell>
          <cell r="AK281">
            <v>8.5557142857145205E-2</v>
          </cell>
          <cell r="AL281">
            <v>15.900499999999999</v>
          </cell>
          <cell r="AM281">
            <v>15.986057142857144</v>
          </cell>
          <cell r="AN281">
            <v>8.3264600761949296E-3</v>
          </cell>
          <cell r="AO281">
            <v>6.3599999999999726E-2</v>
          </cell>
          <cell r="AP281">
            <v>7.6383000000000001</v>
          </cell>
          <cell r="AQ281">
            <v>7.7019000000000002</v>
          </cell>
          <cell r="AR281">
            <v>3.3072052915284408E-3</v>
          </cell>
          <cell r="AS281">
            <v>0.13779999999999895</v>
          </cell>
          <cell r="AT281">
            <v>41.666600000000003</v>
          </cell>
          <cell r="AU281">
            <v>41.804400000000001</v>
          </cell>
          <cell r="AV281">
            <v>7.6358089211556466E-3</v>
          </cell>
          <cell r="AW281">
            <v>0.27029999999998872</v>
          </cell>
          <cell r="AX281">
            <v>35.399000000000001</v>
          </cell>
          <cell r="AY281">
            <v>35.669299999999993</v>
          </cell>
          <cell r="AZ281">
            <v>5.4272644166943702E-3</v>
          </cell>
          <cell r="BA281">
            <v>4.1642857142854241E-2</v>
          </cell>
          <cell r="BB281">
            <v>7.6729000000000003</v>
          </cell>
          <cell r="BC281">
            <v>7.7145428571428543</v>
          </cell>
        </row>
        <row r="282">
          <cell r="B282">
            <v>234</v>
          </cell>
          <cell r="C282">
            <v>54</v>
          </cell>
          <cell r="D282">
            <v>7.5613667201184093E-3</v>
          </cell>
          <cell r="E282">
            <v>0.45974999999999966</v>
          </cell>
          <cell r="F282">
            <v>60.802500000000002</v>
          </cell>
          <cell r="G282">
            <v>61.262250000000002</v>
          </cell>
          <cell r="H282">
            <v>1.053237690127364E-2</v>
          </cell>
          <cell r="I282">
            <v>0.77921999999999803</v>
          </cell>
          <cell r="J282">
            <v>73.9833</v>
          </cell>
          <cell r="K282">
            <v>74.762519999999995</v>
          </cell>
          <cell r="L282">
            <v>1.3602284898250612E-2</v>
          </cell>
          <cell r="M282">
            <v>7.6199999999999931E-3</v>
          </cell>
          <cell r="N282">
            <v>0.56020000000000003</v>
          </cell>
          <cell r="O282">
            <v>0.56781999999999999</v>
          </cell>
          <cell r="P282">
            <v>7.2089708205697912E-3</v>
          </cell>
          <cell r="Q282">
            <v>0.78437999999999874</v>
          </cell>
          <cell r="R282">
            <v>108.8061</v>
          </cell>
          <cell r="S282">
            <v>109.59048</v>
          </cell>
          <cell r="T282">
            <v>1.2552324758869242E-2</v>
          </cell>
          <cell r="U282">
            <v>0.60333000000000181</v>
          </cell>
          <cell r="V282">
            <v>48.065199999999997</v>
          </cell>
          <cell r="W282">
            <v>48.668529999999997</v>
          </cell>
          <cell r="X282">
            <v>5.2507835281339621E-3</v>
          </cell>
          <cell r="Y282">
            <v>0.2407500000000006</v>
          </cell>
          <cell r="Z282">
            <v>45.850299999999997</v>
          </cell>
          <cell r="AA282">
            <v>46.091049999999996</v>
          </cell>
          <cell r="AB282">
            <v>9.0503981772286669E-3</v>
          </cell>
          <cell r="AC282">
            <v>0.4492500000000007</v>
          </cell>
          <cell r="AD282">
            <v>49.6387</v>
          </cell>
          <cell r="AE282">
            <v>50.087949999999999</v>
          </cell>
          <cell r="AF282">
            <v>7.4906185984397527E-3</v>
          </cell>
          <cell r="AG282">
            <v>0.12395999999999993</v>
          </cell>
          <cell r="AH282">
            <v>16.5487</v>
          </cell>
          <cell r="AI282">
            <v>16.67266</v>
          </cell>
          <cell r="AJ282">
            <v>5.4823073847634334E-3</v>
          </cell>
          <cell r="AK282">
            <v>8.7171428571430967E-2</v>
          </cell>
          <cell r="AL282">
            <v>15.900499999999999</v>
          </cell>
          <cell r="AM282">
            <v>15.98767142857143</v>
          </cell>
          <cell r="AN282">
            <v>8.4835630965004929E-3</v>
          </cell>
          <cell r="AO282">
            <v>6.4799999999999719E-2</v>
          </cell>
          <cell r="AP282">
            <v>7.6383000000000001</v>
          </cell>
          <cell r="AQ282">
            <v>7.7031000000000001</v>
          </cell>
          <cell r="AR282">
            <v>3.3696053913686002E-3</v>
          </cell>
          <cell r="AS282">
            <v>0.14039999999999891</v>
          </cell>
          <cell r="AT282">
            <v>41.666600000000003</v>
          </cell>
          <cell r="AU282">
            <v>41.807000000000002</v>
          </cell>
          <cell r="AV282">
            <v>7.7798807875925453E-3</v>
          </cell>
          <cell r="AW282">
            <v>0.27539999999998849</v>
          </cell>
          <cell r="AX282">
            <v>35.399000000000001</v>
          </cell>
          <cell r="AY282">
            <v>35.674399999999991</v>
          </cell>
          <cell r="AZ282">
            <v>5.529665632103698E-3</v>
          </cell>
          <cell r="BA282">
            <v>4.2428571428568471E-2</v>
          </cell>
          <cell r="BB282">
            <v>7.6729000000000003</v>
          </cell>
          <cell r="BC282">
            <v>7.7153285714285689</v>
          </cell>
        </row>
        <row r="283">
          <cell r="B283">
            <v>235</v>
          </cell>
          <cell r="C283">
            <v>55</v>
          </cell>
          <cell r="D283">
            <v>7.7013920297502323E-3</v>
          </cell>
          <cell r="E283">
            <v>0.46826388888888854</v>
          </cell>
          <cell r="F283">
            <v>60.802500000000002</v>
          </cell>
          <cell r="G283">
            <v>61.270763888888894</v>
          </cell>
          <cell r="H283">
            <v>1.0727420917963892E-2</v>
          </cell>
          <cell r="I283">
            <v>0.79364999999999797</v>
          </cell>
          <cell r="J283">
            <v>73.9833</v>
          </cell>
          <cell r="K283">
            <v>74.776949999999999</v>
          </cell>
          <cell r="L283">
            <v>1.385417906303303E-2</v>
          </cell>
          <cell r="M283">
            <v>7.7611111111111049E-3</v>
          </cell>
          <cell r="N283">
            <v>0.56020000000000003</v>
          </cell>
          <cell r="O283">
            <v>0.56796111111111114</v>
          </cell>
          <cell r="P283">
            <v>7.3424702802099718E-3</v>
          </cell>
          <cell r="Q283">
            <v>0.79890555555555431</v>
          </cell>
          <cell r="R283">
            <v>108.8061</v>
          </cell>
          <cell r="S283">
            <v>109.60500555555555</v>
          </cell>
          <cell r="T283">
            <v>1.2784775217366821E-2</v>
          </cell>
          <cell r="U283">
            <v>0.61450277777777973</v>
          </cell>
          <cell r="V283">
            <v>48.065199999999997</v>
          </cell>
          <cell r="W283">
            <v>48.679702777777777</v>
          </cell>
          <cell r="X283">
            <v>5.348020260136443E-3</v>
          </cell>
          <cell r="Y283">
            <v>0.24520833333333394</v>
          </cell>
          <cell r="Z283">
            <v>45.850299999999997</v>
          </cell>
          <cell r="AA283">
            <v>46.095508333333328</v>
          </cell>
          <cell r="AB283">
            <v>9.2179981434736442E-3</v>
          </cell>
          <cell r="AC283">
            <v>0.45756944444444514</v>
          </cell>
          <cell r="AD283">
            <v>49.6387</v>
          </cell>
          <cell r="AE283">
            <v>50.096269444444445</v>
          </cell>
          <cell r="AF283">
            <v>7.6293337576701188E-3</v>
          </cell>
          <cell r="AG283">
            <v>0.12625555555555548</v>
          </cell>
          <cell r="AH283">
            <v>16.5487</v>
          </cell>
          <cell r="AI283">
            <v>16.674955555555556</v>
          </cell>
          <cell r="AJ283">
            <v>5.5838315955923853E-3</v>
          </cell>
          <cell r="AK283">
            <v>8.8785714285716716E-2</v>
          </cell>
          <cell r="AL283">
            <v>15.900499999999999</v>
          </cell>
          <cell r="AM283">
            <v>15.989285714285716</v>
          </cell>
          <cell r="AN283">
            <v>8.6406661168060579E-3</v>
          </cell>
          <cell r="AO283">
            <v>6.5999999999999712E-2</v>
          </cell>
          <cell r="AP283">
            <v>7.6383000000000001</v>
          </cell>
          <cell r="AQ283">
            <v>7.7042999999999999</v>
          </cell>
          <cell r="AR283">
            <v>3.4320054912087591E-3</v>
          </cell>
          <cell r="AS283">
            <v>0.14299999999999891</v>
          </cell>
          <cell r="AT283">
            <v>41.666600000000003</v>
          </cell>
          <cell r="AU283">
            <v>41.809600000000003</v>
          </cell>
          <cell r="AV283">
            <v>7.9239526540294449E-3</v>
          </cell>
          <cell r="AW283">
            <v>0.28049999999998831</v>
          </cell>
          <cell r="AX283">
            <v>35.399000000000001</v>
          </cell>
          <cell r="AY283">
            <v>35.67949999999999</v>
          </cell>
          <cell r="AZ283">
            <v>5.6320668475130257E-3</v>
          </cell>
          <cell r="BA283">
            <v>4.3214285714282701E-2</v>
          </cell>
          <cell r="BB283">
            <v>7.6729000000000003</v>
          </cell>
          <cell r="BC283">
            <v>7.7161142857142826</v>
          </cell>
        </row>
        <row r="284">
          <cell r="B284">
            <v>236</v>
          </cell>
          <cell r="C284">
            <v>56</v>
          </cell>
          <cell r="D284">
            <v>7.8414173393820553E-3</v>
          </cell>
          <cell r="E284">
            <v>0.47677777777777741</v>
          </cell>
          <cell r="F284">
            <v>60.802500000000002</v>
          </cell>
          <cell r="G284">
            <v>61.279277777777779</v>
          </cell>
          <cell r="H284">
            <v>1.0922464934654144E-2</v>
          </cell>
          <cell r="I284">
            <v>0.80807999999999791</v>
          </cell>
          <cell r="J284">
            <v>73.9833</v>
          </cell>
          <cell r="K284">
            <v>74.791380000000004</v>
          </cell>
          <cell r="L284">
            <v>1.4106073227815449E-2</v>
          </cell>
          <cell r="M284">
            <v>7.902222222222215E-3</v>
          </cell>
          <cell r="N284">
            <v>0.56020000000000003</v>
          </cell>
          <cell r="O284">
            <v>0.56810222222222229</v>
          </cell>
          <cell r="P284">
            <v>7.4759697398501532E-3</v>
          </cell>
          <cell r="Q284">
            <v>0.81343111111110977</v>
          </cell>
          <cell r="R284">
            <v>108.8061</v>
          </cell>
          <cell r="S284">
            <v>109.61953111111112</v>
          </cell>
          <cell r="T284">
            <v>1.3017225675864398E-2</v>
          </cell>
          <cell r="U284">
            <v>0.62567555555555743</v>
          </cell>
          <cell r="V284">
            <v>48.065199999999997</v>
          </cell>
          <cell r="W284">
            <v>48.690875555555557</v>
          </cell>
          <cell r="X284">
            <v>5.4452569921389238E-3</v>
          </cell>
          <cell r="Y284">
            <v>0.24966666666666729</v>
          </cell>
          <cell r="Z284">
            <v>45.850299999999997</v>
          </cell>
          <cell r="AA284">
            <v>46.099966666666667</v>
          </cell>
          <cell r="AB284">
            <v>9.3855981097186198E-3</v>
          </cell>
          <cell r="AC284">
            <v>0.46588888888888957</v>
          </cell>
          <cell r="AD284">
            <v>49.6387</v>
          </cell>
          <cell r="AE284">
            <v>50.104588888888891</v>
          </cell>
          <cell r="AF284">
            <v>7.768048916900484E-3</v>
          </cell>
          <cell r="AG284">
            <v>0.12855111111111103</v>
          </cell>
          <cell r="AH284">
            <v>16.5487</v>
          </cell>
          <cell r="AI284">
            <v>16.677251111111111</v>
          </cell>
          <cell r="AJ284">
            <v>5.6853558064213381E-3</v>
          </cell>
          <cell r="AK284">
            <v>9.0400000000002478E-2</v>
          </cell>
          <cell r="AL284">
            <v>15.900499999999999</v>
          </cell>
          <cell r="AM284">
            <v>15.990900000000002</v>
          </cell>
          <cell r="AN284">
            <v>8.7977691371116228E-3</v>
          </cell>
          <cell r="AO284">
            <v>6.7199999999999704E-2</v>
          </cell>
          <cell r="AP284">
            <v>7.6383000000000001</v>
          </cell>
          <cell r="AQ284">
            <v>7.7054999999999998</v>
          </cell>
          <cell r="AR284">
            <v>3.4944055910489189E-3</v>
          </cell>
          <cell r="AS284">
            <v>0.1455999999999989</v>
          </cell>
          <cell r="AT284">
            <v>41.666600000000003</v>
          </cell>
          <cell r="AU284">
            <v>41.812200000000004</v>
          </cell>
          <cell r="AV284">
            <v>8.0680245204663437E-3</v>
          </cell>
          <cell r="AW284">
            <v>0.28559999999998809</v>
          </cell>
          <cell r="AX284">
            <v>35.399000000000001</v>
          </cell>
          <cell r="AY284">
            <v>35.684599999999989</v>
          </cell>
          <cell r="AZ284">
            <v>5.7344680629223535E-3</v>
          </cell>
          <cell r="BA284">
            <v>4.399999999999693E-2</v>
          </cell>
          <cell r="BB284">
            <v>7.6729000000000003</v>
          </cell>
          <cell r="BC284">
            <v>7.7168999999999972</v>
          </cell>
        </row>
        <row r="285">
          <cell r="B285">
            <v>237</v>
          </cell>
          <cell r="C285">
            <v>57</v>
          </cell>
          <cell r="D285">
            <v>7.9814426490138774E-3</v>
          </cell>
          <cell r="E285">
            <v>0.48529166666666629</v>
          </cell>
          <cell r="F285">
            <v>60.802500000000002</v>
          </cell>
          <cell r="G285">
            <v>61.287791666666671</v>
          </cell>
          <cell r="H285">
            <v>1.1117508951344397E-2</v>
          </cell>
          <cell r="I285">
            <v>0.82250999999999785</v>
          </cell>
          <cell r="J285">
            <v>73.9833</v>
          </cell>
          <cell r="K285">
            <v>74.805809999999994</v>
          </cell>
          <cell r="L285">
            <v>1.4357967392597868E-2</v>
          </cell>
          <cell r="M285">
            <v>8.043333333333326E-3</v>
          </cell>
          <cell r="N285">
            <v>0.56020000000000003</v>
          </cell>
          <cell r="O285">
            <v>0.56824333333333332</v>
          </cell>
          <cell r="P285">
            <v>7.6094691994903346E-3</v>
          </cell>
          <cell r="Q285">
            <v>0.82795666666666534</v>
          </cell>
          <cell r="R285">
            <v>108.8061</v>
          </cell>
          <cell r="S285">
            <v>109.63405666666667</v>
          </cell>
          <cell r="T285">
            <v>1.3249676134361978E-2</v>
          </cell>
          <cell r="U285">
            <v>0.63684833333333524</v>
          </cell>
          <cell r="V285">
            <v>48.065199999999997</v>
          </cell>
          <cell r="W285">
            <v>48.70204833333333</v>
          </cell>
          <cell r="X285">
            <v>5.5424937241414047E-3</v>
          </cell>
          <cell r="Y285">
            <v>0.25412500000000066</v>
          </cell>
          <cell r="Z285">
            <v>45.850299999999997</v>
          </cell>
          <cell r="AA285">
            <v>46.104424999999999</v>
          </cell>
          <cell r="AB285">
            <v>9.5531980759635936E-3</v>
          </cell>
          <cell r="AC285">
            <v>0.47420833333333406</v>
          </cell>
          <cell r="AD285">
            <v>49.6387</v>
          </cell>
          <cell r="AE285">
            <v>50.112908333333337</v>
          </cell>
          <cell r="AF285">
            <v>7.90676407613085E-3</v>
          </cell>
          <cell r="AG285">
            <v>0.13084666666666661</v>
          </cell>
          <cell r="AH285">
            <v>16.5487</v>
          </cell>
          <cell r="AI285">
            <v>16.679546666666667</v>
          </cell>
          <cell r="AJ285">
            <v>5.7868800172502909E-3</v>
          </cell>
          <cell r="AK285">
            <v>9.2014285714288241E-2</v>
          </cell>
          <cell r="AL285">
            <v>15.900499999999999</v>
          </cell>
          <cell r="AM285">
            <v>15.992514285714288</v>
          </cell>
          <cell r="AN285">
            <v>8.9548721574171878E-3</v>
          </cell>
          <cell r="AO285">
            <v>6.8399999999999697E-2</v>
          </cell>
          <cell r="AP285">
            <v>7.6383000000000001</v>
          </cell>
          <cell r="AQ285">
            <v>7.7066999999999997</v>
          </cell>
          <cell r="AR285">
            <v>3.5568056908890778E-3</v>
          </cell>
          <cell r="AS285">
            <v>0.14819999999999886</v>
          </cell>
          <cell r="AT285">
            <v>41.666600000000003</v>
          </cell>
          <cell r="AU285">
            <v>41.814799999999998</v>
          </cell>
          <cell r="AV285">
            <v>8.2120963869032424E-3</v>
          </cell>
          <cell r="AW285">
            <v>0.29069999999998786</v>
          </cell>
          <cell r="AX285">
            <v>35.399000000000001</v>
          </cell>
          <cell r="AY285">
            <v>35.689699999999988</v>
          </cell>
          <cell r="AZ285">
            <v>5.8368692783316812E-3</v>
          </cell>
          <cell r="BA285">
            <v>4.478571428571116E-2</v>
          </cell>
          <cell r="BB285">
            <v>7.6729000000000003</v>
          </cell>
          <cell r="BC285">
            <v>7.7176857142857118</v>
          </cell>
        </row>
        <row r="286">
          <cell r="B286">
            <v>238</v>
          </cell>
          <cell r="C286">
            <v>58</v>
          </cell>
          <cell r="D286">
            <v>8.1214679586456996E-3</v>
          </cell>
          <cell r="E286">
            <v>0.49380555555555516</v>
          </cell>
          <cell r="F286">
            <v>60.802500000000002</v>
          </cell>
          <cell r="G286">
            <v>61.296305555555556</v>
          </cell>
          <cell r="H286">
            <v>1.1312552968034649E-2</v>
          </cell>
          <cell r="I286">
            <v>0.8369399999999978</v>
          </cell>
          <cell r="J286">
            <v>73.9833</v>
          </cell>
          <cell r="K286">
            <v>74.820239999999998</v>
          </cell>
          <cell r="L286">
            <v>1.4609861557380286E-2</v>
          </cell>
          <cell r="M286">
            <v>8.1844444444444369E-3</v>
          </cell>
          <cell r="N286">
            <v>0.56020000000000003</v>
          </cell>
          <cell r="O286">
            <v>0.56838444444444447</v>
          </cell>
          <cell r="P286">
            <v>7.742968659130516E-3</v>
          </cell>
          <cell r="Q286">
            <v>0.84248222222222091</v>
          </cell>
          <cell r="R286">
            <v>108.8061</v>
          </cell>
          <cell r="S286">
            <v>109.64858222222222</v>
          </cell>
          <cell r="T286">
            <v>1.3482126592859554E-2</v>
          </cell>
          <cell r="U286">
            <v>0.64802111111111305</v>
          </cell>
          <cell r="V286">
            <v>48.065199999999997</v>
          </cell>
          <cell r="W286">
            <v>48.71322111111111</v>
          </cell>
          <cell r="X286">
            <v>5.6397304561438856E-3</v>
          </cell>
          <cell r="Y286">
            <v>0.258583333333334</v>
          </cell>
          <cell r="Z286">
            <v>45.850299999999997</v>
          </cell>
          <cell r="AA286">
            <v>46.108883333333331</v>
          </cell>
          <cell r="AB286">
            <v>9.7207980422085692E-3</v>
          </cell>
          <cell r="AC286">
            <v>0.4825277777777785</v>
          </cell>
          <cell r="AD286">
            <v>49.6387</v>
          </cell>
          <cell r="AE286">
            <v>50.121227777777776</v>
          </cell>
          <cell r="AF286">
            <v>8.0454792353612161E-3</v>
          </cell>
          <cell r="AG286">
            <v>0.13314222222222216</v>
          </cell>
          <cell r="AH286">
            <v>16.5487</v>
          </cell>
          <cell r="AI286">
            <v>16.681842222222222</v>
          </cell>
          <cell r="AJ286">
            <v>5.8884042280792429E-3</v>
          </cell>
          <cell r="AK286">
            <v>9.362857142857399E-2</v>
          </cell>
          <cell r="AL286">
            <v>15.900499999999999</v>
          </cell>
          <cell r="AM286">
            <v>15.994128571428574</v>
          </cell>
          <cell r="AN286">
            <v>9.111975177722751E-3</v>
          </cell>
          <cell r="AO286">
            <v>6.959999999999969E-2</v>
          </cell>
          <cell r="AP286">
            <v>7.6383000000000001</v>
          </cell>
          <cell r="AQ286">
            <v>7.7078999999999995</v>
          </cell>
          <cell r="AR286">
            <v>3.6192057907292372E-3</v>
          </cell>
          <cell r="AS286">
            <v>0.15079999999999885</v>
          </cell>
          <cell r="AT286">
            <v>41.666600000000003</v>
          </cell>
          <cell r="AU286">
            <v>41.817399999999999</v>
          </cell>
          <cell r="AV286">
            <v>8.3561682533401412E-3</v>
          </cell>
          <cell r="AW286">
            <v>0.29579999999998768</v>
          </cell>
          <cell r="AX286">
            <v>35.399000000000001</v>
          </cell>
          <cell r="AY286">
            <v>35.694799999999987</v>
          </cell>
          <cell r="AZ286">
            <v>5.939270493741009E-3</v>
          </cell>
          <cell r="BA286">
            <v>4.557142857142539E-2</v>
          </cell>
          <cell r="BB286">
            <v>7.6729000000000003</v>
          </cell>
          <cell r="BC286">
            <v>7.7184714285714255</v>
          </cell>
        </row>
        <row r="287">
          <cell r="B287">
            <v>239</v>
          </cell>
          <cell r="C287">
            <v>59</v>
          </cell>
          <cell r="D287">
            <v>8.2614932682775217E-3</v>
          </cell>
          <cell r="E287">
            <v>0.5023194444444441</v>
          </cell>
          <cell r="F287">
            <v>60.802500000000002</v>
          </cell>
          <cell r="G287">
            <v>61.304819444444448</v>
          </cell>
          <cell r="H287">
            <v>1.1507596984724902E-2</v>
          </cell>
          <cell r="I287">
            <v>0.85136999999999774</v>
          </cell>
          <cell r="J287">
            <v>73.9833</v>
          </cell>
          <cell r="K287">
            <v>74.834670000000003</v>
          </cell>
          <cell r="L287">
            <v>1.4861755722162705E-2</v>
          </cell>
          <cell r="M287">
            <v>8.3255555555555496E-3</v>
          </cell>
          <cell r="N287">
            <v>0.56020000000000003</v>
          </cell>
          <cell r="O287">
            <v>0.56852555555555562</v>
          </cell>
          <cell r="P287">
            <v>7.8764681187706975E-3</v>
          </cell>
          <cell r="Q287">
            <v>0.85700777777777637</v>
          </cell>
          <cell r="R287">
            <v>108.8061</v>
          </cell>
          <cell r="S287">
            <v>109.66310777777778</v>
          </cell>
          <cell r="T287">
            <v>1.3714577051357134E-2</v>
          </cell>
          <cell r="U287">
            <v>0.65919388888889097</v>
          </cell>
          <cell r="V287">
            <v>48.065199999999997</v>
          </cell>
          <cell r="W287">
            <v>48.724393888888891</v>
          </cell>
          <cell r="X287">
            <v>5.7369671881463656E-3</v>
          </cell>
          <cell r="Y287">
            <v>0.26304166666666734</v>
          </cell>
          <cell r="Z287">
            <v>45.850299999999997</v>
          </cell>
          <cell r="AA287">
            <v>46.113341666666663</v>
          </cell>
          <cell r="AB287">
            <v>9.8883980084535448E-3</v>
          </cell>
          <cell r="AC287">
            <v>0.49084722222222299</v>
          </cell>
          <cell r="AD287">
            <v>49.6387</v>
          </cell>
          <cell r="AE287">
            <v>50.129547222222222</v>
          </cell>
          <cell r="AF287">
            <v>8.1841943945915822E-3</v>
          </cell>
          <cell r="AG287">
            <v>0.13543777777777771</v>
          </cell>
          <cell r="AH287">
            <v>16.5487</v>
          </cell>
          <cell r="AI287">
            <v>16.684137777777778</v>
          </cell>
          <cell r="AJ287">
            <v>5.9899284389081956E-3</v>
          </cell>
          <cell r="AK287">
            <v>9.5242857142859752E-2</v>
          </cell>
          <cell r="AL287">
            <v>15.900499999999999</v>
          </cell>
          <cell r="AM287">
            <v>15.99574285714286</v>
          </cell>
          <cell r="AN287">
            <v>9.269078198028316E-3</v>
          </cell>
          <cell r="AO287">
            <v>7.0799999999999683E-2</v>
          </cell>
          <cell r="AP287">
            <v>7.6383000000000001</v>
          </cell>
          <cell r="AQ287">
            <v>7.7090999999999994</v>
          </cell>
          <cell r="AR287">
            <v>3.6816058905693966E-3</v>
          </cell>
          <cell r="AS287">
            <v>0.15339999999999882</v>
          </cell>
          <cell r="AT287">
            <v>41.666600000000003</v>
          </cell>
          <cell r="AU287">
            <v>41.82</v>
          </cell>
          <cell r="AV287">
            <v>8.5002401197770399E-3</v>
          </cell>
          <cell r="AW287">
            <v>0.30089999999998746</v>
          </cell>
          <cell r="AX287">
            <v>35.399000000000001</v>
          </cell>
          <cell r="AY287">
            <v>35.699899999999985</v>
          </cell>
          <cell r="AZ287">
            <v>6.0416717091503367E-3</v>
          </cell>
          <cell r="BA287">
            <v>4.635714285713962E-2</v>
          </cell>
          <cell r="BB287">
            <v>7.6729000000000003</v>
          </cell>
          <cell r="BC287">
            <v>7.7192571428571402</v>
          </cell>
        </row>
        <row r="288">
          <cell r="B288">
            <v>240</v>
          </cell>
          <cell r="C288">
            <v>60</v>
          </cell>
          <cell r="D288">
            <v>8.4015185779093438E-3</v>
          </cell>
          <cell r="E288">
            <v>0.51083333333333292</v>
          </cell>
          <cell r="F288">
            <v>60.802500000000002</v>
          </cell>
          <cell r="G288">
            <v>61.313333333333333</v>
          </cell>
          <cell r="H288">
            <v>1.1702641001415154E-2</v>
          </cell>
          <cell r="I288">
            <v>0.86579999999999779</v>
          </cell>
          <cell r="J288">
            <v>73.9833</v>
          </cell>
          <cell r="K288">
            <v>74.849099999999993</v>
          </cell>
          <cell r="L288">
            <v>1.5113649886945125E-2</v>
          </cell>
          <cell r="M288">
            <v>8.4666666666666588E-3</v>
          </cell>
          <cell r="N288">
            <v>0.56020000000000003</v>
          </cell>
          <cell r="O288">
            <v>0.56866666666666665</v>
          </cell>
          <cell r="P288">
            <v>8.0099675784108797E-3</v>
          </cell>
          <cell r="Q288">
            <v>0.87153333333333194</v>
          </cell>
          <cell r="R288">
            <v>108.8061</v>
          </cell>
          <cell r="S288">
            <v>109.67763333333333</v>
          </cell>
          <cell r="T288">
            <v>1.3947027509854713E-2</v>
          </cell>
          <cell r="U288">
            <v>0.67036666666666866</v>
          </cell>
          <cell r="V288">
            <v>48.065199999999997</v>
          </cell>
          <cell r="W288">
            <v>48.735566666666664</v>
          </cell>
          <cell r="X288">
            <v>5.8342039201488465E-3</v>
          </cell>
          <cell r="Y288">
            <v>0.26750000000000068</v>
          </cell>
          <cell r="Z288">
            <v>45.850299999999997</v>
          </cell>
          <cell r="AA288">
            <v>46.117799999999995</v>
          </cell>
          <cell r="AB288">
            <v>1.005599797469852E-2</v>
          </cell>
          <cell r="AC288">
            <v>0.49916666666666742</v>
          </cell>
          <cell r="AD288">
            <v>49.6387</v>
          </cell>
          <cell r="AE288">
            <v>50.137866666666667</v>
          </cell>
          <cell r="AF288">
            <v>8.3229095538219482E-3</v>
          </cell>
          <cell r="AG288">
            <v>0.13773333333333326</v>
          </cell>
          <cell r="AH288">
            <v>16.5487</v>
          </cell>
          <cell r="AI288">
            <v>16.686433333333333</v>
          </cell>
          <cell r="AJ288">
            <v>6.0914526497371484E-3</v>
          </cell>
          <cell r="AK288">
            <v>9.6857142857145515E-2</v>
          </cell>
          <cell r="AL288">
            <v>15.900499999999999</v>
          </cell>
          <cell r="AM288">
            <v>15.997357142857144</v>
          </cell>
          <cell r="AN288">
            <v>9.4261812183338827E-3</v>
          </cell>
          <cell r="AO288">
            <v>7.1999999999999689E-2</v>
          </cell>
          <cell r="AP288">
            <v>7.6383000000000001</v>
          </cell>
          <cell r="AQ288">
            <v>7.7103000000000002</v>
          </cell>
          <cell r="AR288">
            <v>3.7440059904095559E-3</v>
          </cell>
          <cell r="AS288">
            <v>0.15599999999999881</v>
          </cell>
          <cell r="AT288">
            <v>41.666600000000003</v>
          </cell>
          <cell r="AU288">
            <v>41.822600000000001</v>
          </cell>
          <cell r="AV288">
            <v>8.6443119862139404E-3</v>
          </cell>
          <cell r="AW288">
            <v>0.30599999999998723</v>
          </cell>
          <cell r="AX288">
            <v>35.399000000000001</v>
          </cell>
          <cell r="AY288">
            <v>35.704999999999991</v>
          </cell>
          <cell r="AZ288">
            <v>6.1440729245596645E-3</v>
          </cell>
          <cell r="BA288">
            <v>4.7142857142853857E-2</v>
          </cell>
          <cell r="BB288">
            <v>7.6729000000000003</v>
          </cell>
          <cell r="BC288">
            <v>7.7200428571428539</v>
          </cell>
        </row>
        <row r="289">
          <cell r="B289">
            <v>241</v>
          </cell>
          <cell r="C289">
            <v>61</v>
          </cell>
          <cell r="D289">
            <v>8.5415438875411677E-3</v>
          </cell>
          <cell r="E289">
            <v>0.51934722222222185</v>
          </cell>
          <cell r="F289">
            <v>60.802500000000002</v>
          </cell>
          <cell r="G289">
            <v>61.321847222222225</v>
          </cell>
          <cell r="H289">
            <v>1.1897685018105408E-2</v>
          </cell>
          <cell r="I289">
            <v>0.88022999999999774</v>
          </cell>
          <cell r="J289">
            <v>73.9833</v>
          </cell>
          <cell r="K289">
            <v>74.863529999999997</v>
          </cell>
          <cell r="L289">
            <v>1.5365544051727542E-2</v>
          </cell>
          <cell r="M289">
            <v>8.6077777777777698E-3</v>
          </cell>
          <cell r="N289">
            <v>0.56020000000000003</v>
          </cell>
          <cell r="O289">
            <v>0.5688077777777778</v>
          </cell>
          <cell r="P289">
            <v>8.1434670380510603E-3</v>
          </cell>
          <cell r="Q289">
            <v>0.88605888888888751</v>
          </cell>
          <cell r="R289">
            <v>108.8061</v>
          </cell>
          <cell r="S289">
            <v>109.69215888888888</v>
          </cell>
          <cell r="T289">
            <v>1.417947796835229E-2</v>
          </cell>
          <cell r="U289">
            <v>0.68153944444444647</v>
          </cell>
          <cell r="V289">
            <v>48.065199999999997</v>
          </cell>
          <cell r="W289">
            <v>48.746739444444444</v>
          </cell>
          <cell r="X289">
            <v>5.9314406521513282E-3</v>
          </cell>
          <cell r="Y289">
            <v>0.27195833333333402</v>
          </cell>
          <cell r="Z289">
            <v>45.850299999999997</v>
          </cell>
          <cell r="AA289">
            <v>46.122258333333335</v>
          </cell>
          <cell r="AB289">
            <v>1.0223597940943496E-2</v>
          </cell>
          <cell r="AC289">
            <v>0.50748611111111186</v>
          </cell>
          <cell r="AD289">
            <v>49.6387</v>
          </cell>
          <cell r="AE289">
            <v>50.146186111111113</v>
          </cell>
          <cell r="AF289">
            <v>8.4616247130523126E-3</v>
          </cell>
          <cell r="AG289">
            <v>0.14002888888888881</v>
          </cell>
          <cell r="AH289">
            <v>16.5487</v>
          </cell>
          <cell r="AI289">
            <v>16.688728888888889</v>
          </cell>
          <cell r="AJ289">
            <v>6.1929768605661004E-3</v>
          </cell>
          <cell r="AK289">
            <v>9.8471428571431277E-2</v>
          </cell>
          <cell r="AL289">
            <v>15.900499999999999</v>
          </cell>
          <cell r="AM289">
            <v>15.99897142857143</v>
          </cell>
          <cell r="AN289">
            <v>9.5832842386394477E-3</v>
          </cell>
          <cell r="AO289">
            <v>7.3199999999999682E-2</v>
          </cell>
          <cell r="AP289">
            <v>7.6383000000000001</v>
          </cell>
          <cell r="AQ289">
            <v>7.7115</v>
          </cell>
          <cell r="AR289">
            <v>3.8064060902497148E-3</v>
          </cell>
          <cell r="AS289">
            <v>0.1585999999999988</v>
          </cell>
          <cell r="AT289">
            <v>41.666600000000003</v>
          </cell>
          <cell r="AU289">
            <v>41.825200000000002</v>
          </cell>
          <cell r="AV289">
            <v>8.7883838526508391E-3</v>
          </cell>
          <cell r="AW289">
            <v>0.311099999999987</v>
          </cell>
          <cell r="AX289">
            <v>35.399000000000001</v>
          </cell>
          <cell r="AY289">
            <v>35.71009999999999</v>
          </cell>
          <cell r="AZ289">
            <v>6.2464741399689922E-3</v>
          </cell>
          <cell r="BA289">
            <v>4.7928571428568087E-2</v>
          </cell>
          <cell r="BB289">
            <v>7.6729000000000003</v>
          </cell>
          <cell r="BC289">
            <v>7.7208285714285685</v>
          </cell>
        </row>
        <row r="290">
          <cell r="B290">
            <v>242</v>
          </cell>
          <cell r="C290">
            <v>62</v>
          </cell>
          <cell r="D290">
            <v>8.6815691971729898E-3</v>
          </cell>
          <cell r="E290">
            <v>0.52786111111111067</v>
          </cell>
          <cell r="F290">
            <v>60.802500000000002</v>
          </cell>
          <cell r="G290">
            <v>61.33036111111111</v>
          </cell>
          <cell r="H290">
            <v>1.2092729034795659E-2</v>
          </cell>
          <cell r="I290">
            <v>0.89465999999999768</v>
          </cell>
          <cell r="J290">
            <v>73.9833</v>
          </cell>
          <cell r="K290">
            <v>74.877960000000002</v>
          </cell>
          <cell r="L290">
            <v>1.561743821650996E-2</v>
          </cell>
          <cell r="M290">
            <v>8.7488888888888807E-3</v>
          </cell>
          <cell r="N290">
            <v>0.56020000000000003</v>
          </cell>
          <cell r="O290">
            <v>0.56894888888888895</v>
          </cell>
          <cell r="P290">
            <v>8.2769664976912426E-3</v>
          </cell>
          <cell r="Q290">
            <v>0.90058444444444297</v>
          </cell>
          <cell r="R290">
            <v>108.8061</v>
          </cell>
          <cell r="S290">
            <v>109.70668444444445</v>
          </cell>
          <cell r="T290">
            <v>1.4411928426849871E-2</v>
          </cell>
          <cell r="U290">
            <v>0.69271222222222428</v>
          </cell>
          <cell r="V290">
            <v>48.065199999999997</v>
          </cell>
          <cell r="W290">
            <v>48.757912222222224</v>
          </cell>
          <cell r="X290">
            <v>6.0286773841538082E-3</v>
          </cell>
          <cell r="Y290">
            <v>0.27641666666666737</v>
          </cell>
          <cell r="Z290">
            <v>45.850299999999997</v>
          </cell>
          <cell r="AA290">
            <v>46.126716666666667</v>
          </cell>
          <cell r="AB290">
            <v>1.0391197907188471E-2</v>
          </cell>
          <cell r="AC290">
            <v>0.51580555555555629</v>
          </cell>
          <cell r="AD290">
            <v>49.6387</v>
          </cell>
          <cell r="AE290">
            <v>50.154505555555559</v>
          </cell>
          <cell r="AF290">
            <v>8.6003398722826786E-3</v>
          </cell>
          <cell r="AG290">
            <v>0.14232444444444436</v>
          </cell>
          <cell r="AH290">
            <v>16.5487</v>
          </cell>
          <cell r="AI290">
            <v>16.691024444444444</v>
          </cell>
          <cell r="AJ290">
            <v>6.2945010713950523E-3</v>
          </cell>
          <cell r="AK290">
            <v>0.10008571428571703</v>
          </cell>
          <cell r="AL290">
            <v>15.900499999999999</v>
          </cell>
          <cell r="AM290">
            <v>16.000585714285716</v>
          </cell>
          <cell r="AN290">
            <v>9.7403872589450109E-3</v>
          </cell>
          <cell r="AO290">
            <v>7.4399999999999675E-2</v>
          </cell>
          <cell r="AP290">
            <v>7.6383000000000001</v>
          </cell>
          <cell r="AQ290">
            <v>7.7126999999999999</v>
          </cell>
          <cell r="AR290">
            <v>3.8688061900898742E-3</v>
          </cell>
          <cell r="AS290">
            <v>0.16119999999999876</v>
          </cell>
          <cell r="AT290">
            <v>41.666600000000003</v>
          </cell>
          <cell r="AU290">
            <v>41.827800000000003</v>
          </cell>
          <cell r="AV290">
            <v>8.9324557190877379E-3</v>
          </cell>
          <cell r="AW290">
            <v>0.31619999999998682</v>
          </cell>
          <cell r="AX290">
            <v>35.399000000000001</v>
          </cell>
          <cell r="AY290">
            <v>35.715199999999989</v>
          </cell>
          <cell r="AZ290">
            <v>6.34887535537832E-3</v>
          </cell>
          <cell r="BA290">
            <v>4.8714285714282317E-2</v>
          </cell>
          <cell r="BB290">
            <v>7.6729000000000003</v>
          </cell>
          <cell r="BC290">
            <v>7.7216142857142822</v>
          </cell>
        </row>
        <row r="291">
          <cell r="B291">
            <v>243</v>
          </cell>
          <cell r="C291">
            <v>63</v>
          </cell>
          <cell r="D291">
            <v>8.821594506804812E-3</v>
          </cell>
          <cell r="E291">
            <v>0.5363749999999996</v>
          </cell>
          <cell r="F291">
            <v>60.802500000000002</v>
          </cell>
          <cell r="G291">
            <v>61.338875000000002</v>
          </cell>
          <cell r="H291">
            <v>1.2287773051485913E-2</v>
          </cell>
          <cell r="I291">
            <v>0.90908999999999762</v>
          </cell>
          <cell r="J291">
            <v>73.9833</v>
          </cell>
          <cell r="K291">
            <v>74.892389999999992</v>
          </cell>
          <cell r="L291">
            <v>1.5869332381292379E-2</v>
          </cell>
          <cell r="M291">
            <v>8.8899999999999934E-3</v>
          </cell>
          <cell r="N291">
            <v>0.56020000000000003</v>
          </cell>
          <cell r="O291">
            <v>0.56908999999999998</v>
          </cell>
          <cell r="P291">
            <v>8.4104659573314231E-3</v>
          </cell>
          <cell r="Q291">
            <v>0.91510999999999854</v>
          </cell>
          <cell r="R291">
            <v>108.8061</v>
          </cell>
          <cell r="S291">
            <v>109.72121</v>
          </cell>
          <cell r="T291">
            <v>1.4644378885347448E-2</v>
          </cell>
          <cell r="U291">
            <v>0.7038850000000022</v>
          </cell>
          <cell r="V291">
            <v>48.065199999999997</v>
          </cell>
          <cell r="W291">
            <v>48.769084999999997</v>
          </cell>
          <cell r="X291">
            <v>6.1259141161562882E-3</v>
          </cell>
          <cell r="Y291">
            <v>0.28087500000000071</v>
          </cell>
          <cell r="Z291">
            <v>45.850299999999997</v>
          </cell>
          <cell r="AA291">
            <v>46.131174999999999</v>
          </cell>
          <cell r="AB291">
            <v>1.0558797873433447E-2</v>
          </cell>
          <cell r="AC291">
            <v>0.52412500000000084</v>
          </cell>
          <cell r="AD291">
            <v>49.6387</v>
          </cell>
          <cell r="AE291">
            <v>50.162824999999998</v>
          </cell>
          <cell r="AF291">
            <v>8.7390550315130447E-3</v>
          </cell>
          <cell r="AG291">
            <v>0.14461999999999992</v>
          </cell>
          <cell r="AH291">
            <v>16.5487</v>
          </cell>
          <cell r="AI291">
            <v>16.69332</v>
          </cell>
          <cell r="AJ291">
            <v>6.3960252822240059E-3</v>
          </cell>
          <cell r="AK291">
            <v>0.10170000000000279</v>
          </cell>
          <cell r="AL291">
            <v>15.900499999999999</v>
          </cell>
          <cell r="AM291">
            <v>16.002200000000002</v>
          </cell>
          <cell r="AN291">
            <v>9.8974902792505759E-3</v>
          </cell>
          <cell r="AO291">
            <v>7.5599999999999667E-2</v>
          </cell>
          <cell r="AP291">
            <v>7.6383000000000001</v>
          </cell>
          <cell r="AQ291">
            <v>7.7138999999999998</v>
          </cell>
          <cell r="AR291">
            <v>3.9312062899300336E-3</v>
          </cell>
          <cell r="AS291">
            <v>0.16379999999999875</v>
          </cell>
          <cell r="AT291">
            <v>41.666600000000003</v>
          </cell>
          <cell r="AU291">
            <v>41.830400000000004</v>
          </cell>
          <cell r="AV291">
            <v>9.0765275855246384E-3</v>
          </cell>
          <cell r="AW291">
            <v>0.3212999999999866</v>
          </cell>
          <cell r="AX291">
            <v>35.399000000000001</v>
          </cell>
          <cell r="AY291">
            <v>35.720299999999988</v>
          </cell>
          <cell r="AZ291">
            <v>6.4512765707876478E-3</v>
          </cell>
          <cell r="BA291">
            <v>4.9499999999996547E-2</v>
          </cell>
          <cell r="BB291">
            <v>7.6729000000000003</v>
          </cell>
          <cell r="BC291">
            <v>7.7223999999999968</v>
          </cell>
        </row>
        <row r="292">
          <cell r="B292">
            <v>244</v>
          </cell>
          <cell r="C292">
            <v>64</v>
          </cell>
          <cell r="D292">
            <v>8.9616198164366341E-3</v>
          </cell>
          <cell r="E292">
            <v>0.54488888888888853</v>
          </cell>
          <cell r="F292">
            <v>60.802500000000002</v>
          </cell>
          <cell r="G292">
            <v>61.347388888888894</v>
          </cell>
          <cell r="H292">
            <v>1.2482817068176165E-2</v>
          </cell>
          <cell r="I292">
            <v>0.92351999999999757</v>
          </cell>
          <cell r="J292">
            <v>73.9833</v>
          </cell>
          <cell r="K292">
            <v>74.906819999999996</v>
          </cell>
          <cell r="L292">
            <v>1.6121226546074799E-2</v>
          </cell>
          <cell r="M292">
            <v>9.0311111111111026E-3</v>
          </cell>
          <cell r="N292">
            <v>0.56020000000000003</v>
          </cell>
          <cell r="O292">
            <v>0.56923111111111113</v>
          </cell>
          <cell r="P292">
            <v>8.5439654169716037E-3</v>
          </cell>
          <cell r="Q292">
            <v>0.92963555555555411</v>
          </cell>
          <cell r="R292">
            <v>108.8061</v>
          </cell>
          <cell r="S292">
            <v>109.73573555555555</v>
          </cell>
          <cell r="T292">
            <v>1.4876829343845027E-2</v>
          </cell>
          <cell r="U292">
            <v>0.7150577777777799</v>
          </cell>
          <cell r="V292">
            <v>48.065199999999997</v>
          </cell>
          <cell r="W292">
            <v>48.780257777777777</v>
          </cell>
          <cell r="X292">
            <v>6.22315084815877E-3</v>
          </cell>
          <cell r="Y292">
            <v>0.28533333333333405</v>
          </cell>
          <cell r="Z292">
            <v>45.850299999999997</v>
          </cell>
          <cell r="AA292">
            <v>46.135633333333331</v>
          </cell>
          <cell r="AB292">
            <v>1.0726397839678421E-2</v>
          </cell>
          <cell r="AC292">
            <v>0.53244444444444528</v>
          </cell>
          <cell r="AD292">
            <v>49.6387</v>
          </cell>
          <cell r="AE292">
            <v>50.171144444444444</v>
          </cell>
          <cell r="AF292">
            <v>8.8777701907434108E-3</v>
          </cell>
          <cell r="AG292">
            <v>0.14691555555555549</v>
          </cell>
          <cell r="AH292">
            <v>16.5487</v>
          </cell>
          <cell r="AI292">
            <v>16.695615555555555</v>
          </cell>
          <cell r="AJ292">
            <v>6.4975494930529579E-3</v>
          </cell>
          <cell r="AK292">
            <v>0.10331428571428855</v>
          </cell>
          <cell r="AL292">
            <v>15.900499999999999</v>
          </cell>
          <cell r="AM292">
            <v>16.003814285714288</v>
          </cell>
          <cell r="AN292">
            <v>1.0054593299556141E-2</v>
          </cell>
          <cell r="AO292">
            <v>7.679999999999966E-2</v>
          </cell>
          <cell r="AP292">
            <v>7.6383000000000001</v>
          </cell>
          <cell r="AQ292">
            <v>7.7150999999999996</v>
          </cell>
          <cell r="AR292">
            <v>3.9936063897701929E-3</v>
          </cell>
          <cell r="AS292">
            <v>0.16639999999999872</v>
          </cell>
          <cell r="AT292">
            <v>41.666600000000003</v>
          </cell>
          <cell r="AU292">
            <v>41.832999999999998</v>
          </cell>
          <cell r="AV292">
            <v>9.2205994519615354E-3</v>
          </cell>
          <cell r="AW292">
            <v>0.32639999999998637</v>
          </cell>
          <cell r="AX292">
            <v>35.399000000000001</v>
          </cell>
          <cell r="AY292">
            <v>35.725399999999986</v>
          </cell>
          <cell r="AZ292">
            <v>6.5536777861969755E-3</v>
          </cell>
          <cell r="BA292">
            <v>5.0285714285710777E-2</v>
          </cell>
          <cell r="BB292">
            <v>7.6729000000000003</v>
          </cell>
          <cell r="BC292">
            <v>7.7231857142857114</v>
          </cell>
        </row>
        <row r="293">
          <cell r="B293">
            <v>245</v>
          </cell>
          <cell r="C293">
            <v>65</v>
          </cell>
          <cell r="D293">
            <v>9.1016451260684562E-3</v>
          </cell>
          <cell r="E293">
            <v>0.55340277777777735</v>
          </cell>
          <cell r="F293">
            <v>60.802500000000002</v>
          </cell>
          <cell r="G293">
            <v>61.355902777777779</v>
          </cell>
          <cell r="H293">
            <v>1.2677861084866418E-2</v>
          </cell>
          <cell r="I293">
            <v>0.93794999999999762</v>
          </cell>
          <cell r="J293">
            <v>73.9833</v>
          </cell>
          <cell r="K293">
            <v>74.921250000000001</v>
          </cell>
          <cell r="L293">
            <v>1.6373120710857218E-2</v>
          </cell>
          <cell r="M293">
            <v>9.1722222222222136E-3</v>
          </cell>
          <cell r="N293">
            <v>0.56020000000000003</v>
          </cell>
          <cell r="O293">
            <v>0.56937222222222228</v>
          </cell>
          <cell r="P293">
            <v>8.6774648766117859E-3</v>
          </cell>
          <cell r="Q293">
            <v>0.94416111111110956</v>
          </cell>
          <cell r="R293">
            <v>108.8061</v>
          </cell>
          <cell r="S293">
            <v>109.75026111111112</v>
          </cell>
          <cell r="T293">
            <v>1.5109279802342605E-2</v>
          </cell>
          <cell r="U293">
            <v>0.72623055555555771</v>
          </cell>
          <cell r="V293">
            <v>48.065199999999997</v>
          </cell>
          <cell r="W293">
            <v>48.791430555555557</v>
          </cell>
          <cell r="X293">
            <v>6.3203875801612509E-3</v>
          </cell>
          <cell r="Y293">
            <v>0.28979166666666739</v>
          </cell>
          <cell r="Z293">
            <v>45.850299999999997</v>
          </cell>
          <cell r="AA293">
            <v>46.140091666666663</v>
          </cell>
          <cell r="AB293">
            <v>1.0893997805923396E-2</v>
          </cell>
          <cell r="AC293">
            <v>0.54076388888888971</v>
          </cell>
          <cell r="AD293">
            <v>49.6387</v>
          </cell>
          <cell r="AE293">
            <v>50.17946388888889</v>
          </cell>
          <cell r="AF293">
            <v>9.0164853499737768E-3</v>
          </cell>
          <cell r="AG293">
            <v>0.14921111111111104</v>
          </cell>
          <cell r="AH293">
            <v>16.5487</v>
          </cell>
          <cell r="AI293">
            <v>16.697911111111111</v>
          </cell>
          <cell r="AJ293">
            <v>6.5990737038819098E-3</v>
          </cell>
          <cell r="AK293">
            <v>0.1049285714285743</v>
          </cell>
          <cell r="AL293">
            <v>15.900499999999999</v>
          </cell>
          <cell r="AM293">
            <v>16.005428571428574</v>
          </cell>
          <cell r="AN293">
            <v>1.0211696319861704E-2</v>
          </cell>
          <cell r="AO293">
            <v>7.7999999999999653E-2</v>
          </cell>
          <cell r="AP293">
            <v>7.6383000000000001</v>
          </cell>
          <cell r="AQ293">
            <v>7.7162999999999995</v>
          </cell>
          <cell r="AR293">
            <v>4.0560064896103523E-3</v>
          </cell>
          <cell r="AS293">
            <v>0.16899999999999871</v>
          </cell>
          <cell r="AT293">
            <v>41.666600000000003</v>
          </cell>
          <cell r="AU293">
            <v>41.835599999999999</v>
          </cell>
          <cell r="AV293">
            <v>9.3646713183984341E-3</v>
          </cell>
          <cell r="AW293">
            <v>0.33149999999998619</v>
          </cell>
          <cell r="AX293">
            <v>35.399000000000001</v>
          </cell>
          <cell r="AY293">
            <v>35.730499999999985</v>
          </cell>
          <cell r="AZ293">
            <v>6.6560790016063024E-3</v>
          </cell>
          <cell r="BA293">
            <v>5.1071428571425007E-2</v>
          </cell>
          <cell r="BB293">
            <v>7.6729000000000003</v>
          </cell>
          <cell r="BC293">
            <v>7.7239714285714252</v>
          </cell>
        </row>
        <row r="294">
          <cell r="B294">
            <v>246</v>
          </cell>
          <cell r="C294">
            <v>66</v>
          </cell>
          <cell r="D294">
            <v>9.2416704357002784E-3</v>
          </cell>
          <cell r="E294">
            <v>0.56191666666666629</v>
          </cell>
          <cell r="F294">
            <v>60.802500000000002</v>
          </cell>
          <cell r="G294">
            <v>61.364416666666671</v>
          </cell>
          <cell r="H294">
            <v>1.287290510155667E-2</v>
          </cell>
          <cell r="I294">
            <v>0.95237999999999756</v>
          </cell>
          <cell r="J294">
            <v>73.9833</v>
          </cell>
          <cell r="K294">
            <v>74.935679999999991</v>
          </cell>
          <cell r="L294">
            <v>1.6625014875639638E-2</v>
          </cell>
          <cell r="M294">
            <v>9.3133333333333245E-3</v>
          </cell>
          <cell r="N294">
            <v>0.56020000000000003</v>
          </cell>
          <cell r="O294">
            <v>0.56951333333333332</v>
          </cell>
          <cell r="P294">
            <v>8.8109643362519665E-3</v>
          </cell>
          <cell r="Q294">
            <v>0.95868666666666513</v>
          </cell>
          <cell r="R294">
            <v>108.8061</v>
          </cell>
          <cell r="S294">
            <v>109.76478666666667</v>
          </cell>
          <cell r="T294">
            <v>1.5341730260840182E-2</v>
          </cell>
          <cell r="U294">
            <v>0.73740333333333552</v>
          </cell>
          <cell r="V294">
            <v>48.065199999999997</v>
          </cell>
          <cell r="W294">
            <v>48.80260333333333</v>
          </cell>
          <cell r="X294">
            <v>6.4176243121637317E-3</v>
          </cell>
          <cell r="Y294">
            <v>0.29425000000000073</v>
          </cell>
          <cell r="Z294">
            <v>45.850299999999997</v>
          </cell>
          <cell r="AA294">
            <v>46.144549999999995</v>
          </cell>
          <cell r="AB294">
            <v>1.1061597772168372E-2</v>
          </cell>
          <cell r="AC294">
            <v>0.54908333333333414</v>
          </cell>
          <cell r="AD294">
            <v>49.6387</v>
          </cell>
          <cell r="AE294">
            <v>50.187783333333336</v>
          </cell>
          <cell r="AF294">
            <v>9.1552005092041429E-3</v>
          </cell>
          <cell r="AG294">
            <v>0.1515066666666666</v>
          </cell>
          <cell r="AH294">
            <v>16.5487</v>
          </cell>
          <cell r="AI294">
            <v>16.700206666666666</v>
          </cell>
          <cell r="AJ294">
            <v>6.7005979147108635E-3</v>
          </cell>
          <cell r="AK294">
            <v>0.10654285714286006</v>
          </cell>
          <cell r="AL294">
            <v>15.900499999999999</v>
          </cell>
          <cell r="AM294">
            <v>16.00704285714286</v>
          </cell>
          <cell r="AN294">
            <v>1.0368799340167269E-2</v>
          </cell>
          <cell r="AO294">
            <v>7.9199999999999646E-2</v>
          </cell>
          <cell r="AP294">
            <v>7.6383000000000001</v>
          </cell>
          <cell r="AQ294">
            <v>7.7174999999999994</v>
          </cell>
          <cell r="AR294">
            <v>4.1184065894505116E-3</v>
          </cell>
          <cell r="AS294">
            <v>0.1715999999999987</v>
          </cell>
          <cell r="AT294">
            <v>41.666600000000003</v>
          </cell>
          <cell r="AU294">
            <v>41.838200000000001</v>
          </cell>
          <cell r="AV294">
            <v>9.5087431848353329E-3</v>
          </cell>
          <cell r="AW294">
            <v>0.33659999999998597</v>
          </cell>
          <cell r="AX294">
            <v>35.399000000000001</v>
          </cell>
          <cell r="AY294">
            <v>35.735599999999984</v>
          </cell>
          <cell r="AZ294">
            <v>6.758480217015631E-3</v>
          </cell>
          <cell r="BA294">
            <v>5.1857142857139236E-2</v>
          </cell>
          <cell r="BB294">
            <v>7.6729000000000003</v>
          </cell>
          <cell r="BC294">
            <v>7.7247571428571398</v>
          </cell>
        </row>
        <row r="295">
          <cell r="B295">
            <v>247</v>
          </cell>
          <cell r="C295">
            <v>67</v>
          </cell>
          <cell r="D295">
            <v>9.3816957453321005E-3</v>
          </cell>
          <cell r="E295">
            <v>0.57043055555555511</v>
          </cell>
          <cell r="F295">
            <v>60.802500000000002</v>
          </cell>
          <cell r="G295">
            <v>61.372930555555556</v>
          </cell>
          <cell r="H295">
            <v>1.3067949118246923E-2</v>
          </cell>
          <cell r="I295">
            <v>0.9668099999999975</v>
          </cell>
          <cell r="J295">
            <v>73.9833</v>
          </cell>
          <cell r="K295">
            <v>74.950109999999995</v>
          </cell>
          <cell r="L295">
            <v>1.6876909040422054E-2</v>
          </cell>
          <cell r="M295">
            <v>9.4544444444444372E-3</v>
          </cell>
          <cell r="N295">
            <v>0.56020000000000003</v>
          </cell>
          <cell r="O295">
            <v>0.56965444444444446</v>
          </cell>
          <cell r="P295">
            <v>8.9444637958921488E-3</v>
          </cell>
          <cell r="Q295">
            <v>0.9732122222222207</v>
          </cell>
          <cell r="R295">
            <v>108.8061</v>
          </cell>
          <cell r="S295">
            <v>109.77931222222222</v>
          </cell>
          <cell r="T295">
            <v>1.5574180719337763E-2</v>
          </cell>
          <cell r="U295">
            <v>0.74857611111111344</v>
          </cell>
          <cell r="V295">
            <v>48.065199999999997</v>
          </cell>
          <cell r="W295">
            <v>48.81377611111111</v>
          </cell>
          <cell r="X295">
            <v>6.5148610441662117E-3</v>
          </cell>
          <cell r="Y295">
            <v>0.29870833333333408</v>
          </cell>
          <cell r="Z295">
            <v>45.850299999999997</v>
          </cell>
          <cell r="AA295">
            <v>46.149008333333335</v>
          </cell>
          <cell r="AB295">
            <v>1.1229197738413348E-2</v>
          </cell>
          <cell r="AC295">
            <v>0.55740277777777858</v>
          </cell>
          <cell r="AD295">
            <v>49.6387</v>
          </cell>
          <cell r="AE295">
            <v>50.196102777777782</v>
          </cell>
          <cell r="AF295">
            <v>9.2939156684345089E-3</v>
          </cell>
          <cell r="AG295">
            <v>0.15380222222222215</v>
          </cell>
          <cell r="AH295">
            <v>16.5487</v>
          </cell>
          <cell r="AI295">
            <v>16.702502222222222</v>
          </cell>
          <cell r="AJ295">
            <v>6.8021221255398154E-3</v>
          </cell>
          <cell r="AK295">
            <v>0.10815714285714582</v>
          </cell>
          <cell r="AL295">
            <v>15.900499999999999</v>
          </cell>
          <cell r="AM295">
            <v>16.008657142857146</v>
          </cell>
          <cell r="AN295">
            <v>1.0525902360472834E-2</v>
          </cell>
          <cell r="AO295">
            <v>8.0399999999999652E-2</v>
          </cell>
          <cell r="AP295">
            <v>7.6383000000000001</v>
          </cell>
          <cell r="AQ295">
            <v>7.7187000000000001</v>
          </cell>
          <cell r="AR295">
            <v>4.180806689290671E-3</v>
          </cell>
          <cell r="AS295">
            <v>0.17419999999999866</v>
          </cell>
          <cell r="AT295">
            <v>41.666600000000003</v>
          </cell>
          <cell r="AU295">
            <v>41.840800000000002</v>
          </cell>
          <cell r="AV295">
            <v>9.6528150512722333E-3</v>
          </cell>
          <cell r="AW295">
            <v>0.34169999999998574</v>
          </cell>
          <cell r="AX295">
            <v>35.399000000000001</v>
          </cell>
          <cell r="AY295">
            <v>35.74069999999999</v>
          </cell>
          <cell r="AZ295">
            <v>6.8608814324249579E-3</v>
          </cell>
          <cell r="BA295">
            <v>5.2642857142853473E-2</v>
          </cell>
          <cell r="BB295">
            <v>7.6729000000000003</v>
          </cell>
          <cell r="BC295">
            <v>7.7255428571428535</v>
          </cell>
        </row>
        <row r="296">
          <cell r="B296">
            <v>248</v>
          </cell>
          <cell r="C296">
            <v>68</v>
          </cell>
          <cell r="D296">
            <v>9.5217210549639244E-3</v>
          </cell>
          <cell r="E296">
            <v>0.57894444444444404</v>
          </cell>
          <cell r="F296">
            <v>60.802500000000002</v>
          </cell>
          <cell r="G296">
            <v>61.381444444444448</v>
          </cell>
          <cell r="H296">
            <v>1.3262993134937175E-2</v>
          </cell>
          <cell r="I296">
            <v>0.98123999999999745</v>
          </cell>
          <cell r="J296">
            <v>73.9833</v>
          </cell>
          <cell r="K296">
            <v>74.96454</v>
          </cell>
          <cell r="L296">
            <v>1.7128803205204473E-2</v>
          </cell>
          <cell r="M296">
            <v>9.5955555555555481E-3</v>
          </cell>
          <cell r="N296">
            <v>0.56020000000000003</v>
          </cell>
          <cell r="O296">
            <v>0.56979555555555561</v>
          </cell>
          <cell r="P296">
            <v>9.0779632555323293E-3</v>
          </cell>
          <cell r="Q296">
            <v>0.98773777777777616</v>
          </cell>
          <cell r="R296">
            <v>108.8061</v>
          </cell>
          <cell r="S296">
            <v>109.79383777777778</v>
          </cell>
          <cell r="T296">
            <v>1.5806631177835338E-2</v>
          </cell>
          <cell r="U296">
            <v>0.75974888888889125</v>
          </cell>
          <cell r="V296">
            <v>48.065199999999997</v>
          </cell>
          <cell r="W296">
            <v>48.824948888888891</v>
          </cell>
          <cell r="X296">
            <v>6.6120977761686926E-3</v>
          </cell>
          <cell r="Y296">
            <v>0.30316666666666742</v>
          </cell>
          <cell r="Z296">
            <v>45.850299999999997</v>
          </cell>
          <cell r="AA296">
            <v>46.153466666666667</v>
          </cell>
          <cell r="AB296">
            <v>1.1396797704658321E-2</v>
          </cell>
          <cell r="AC296">
            <v>0.56572222222222313</v>
          </cell>
          <cell r="AD296">
            <v>49.6387</v>
          </cell>
          <cell r="AE296">
            <v>50.20442222222222</v>
          </cell>
          <cell r="AF296">
            <v>9.4326308276648733E-3</v>
          </cell>
          <cell r="AG296">
            <v>0.1560977777777777</v>
          </cell>
          <cell r="AH296">
            <v>16.5487</v>
          </cell>
          <cell r="AI296">
            <v>16.704797777777777</v>
          </cell>
          <cell r="AJ296">
            <v>6.9036463363687673E-3</v>
          </cell>
          <cell r="AK296">
            <v>0.10977142857143159</v>
          </cell>
          <cell r="AL296">
            <v>15.900499999999999</v>
          </cell>
          <cell r="AM296">
            <v>16.010271428571432</v>
          </cell>
          <cell r="AN296">
            <v>1.0683005380778399E-2</v>
          </cell>
          <cell r="AO296">
            <v>8.1599999999999645E-2</v>
          </cell>
          <cell r="AP296">
            <v>7.6383000000000001</v>
          </cell>
          <cell r="AQ296">
            <v>7.7199</v>
          </cell>
          <cell r="AR296">
            <v>4.2432067891308295E-3</v>
          </cell>
          <cell r="AS296">
            <v>0.17679999999999865</v>
          </cell>
          <cell r="AT296">
            <v>41.666600000000003</v>
          </cell>
          <cell r="AU296">
            <v>41.843400000000003</v>
          </cell>
          <cell r="AV296">
            <v>9.7968869177091321E-3</v>
          </cell>
          <cell r="AW296">
            <v>0.34679999999998551</v>
          </cell>
          <cell r="AX296">
            <v>35.399000000000001</v>
          </cell>
          <cell r="AY296">
            <v>35.745799999999988</v>
          </cell>
          <cell r="AZ296">
            <v>6.9632826478342865E-3</v>
          </cell>
          <cell r="BA296">
            <v>5.3428571428567703E-2</v>
          </cell>
          <cell r="BB296">
            <v>7.6729000000000003</v>
          </cell>
          <cell r="BC296">
            <v>7.7263285714285681</v>
          </cell>
        </row>
        <row r="297">
          <cell r="B297">
            <v>249</v>
          </cell>
          <cell r="C297">
            <v>69</v>
          </cell>
          <cell r="D297">
            <v>9.6617463645957448E-3</v>
          </cell>
          <cell r="E297">
            <v>0.58745833333333286</v>
          </cell>
          <cell r="F297">
            <v>60.802500000000002</v>
          </cell>
          <cell r="G297">
            <v>61.389958333333333</v>
          </cell>
          <cell r="H297">
            <v>1.3458037151627428E-2</v>
          </cell>
          <cell r="I297">
            <v>0.99566999999999739</v>
          </cell>
          <cell r="J297">
            <v>73.9833</v>
          </cell>
          <cell r="K297">
            <v>74.978970000000004</v>
          </cell>
          <cell r="L297">
            <v>1.7380697369986892E-2</v>
          </cell>
          <cell r="M297">
            <v>9.7366666666666574E-3</v>
          </cell>
          <cell r="N297">
            <v>0.56020000000000003</v>
          </cell>
          <cell r="O297">
            <v>0.56993666666666665</v>
          </cell>
          <cell r="P297">
            <v>9.2114627151725116E-3</v>
          </cell>
          <cell r="Q297">
            <v>1.0022633333333317</v>
          </cell>
          <cell r="R297">
            <v>108.8061</v>
          </cell>
          <cell r="S297">
            <v>109.80836333333333</v>
          </cell>
          <cell r="T297">
            <v>1.6039081636332921E-2</v>
          </cell>
          <cell r="U297">
            <v>0.77092166666666895</v>
          </cell>
          <cell r="V297">
            <v>48.065199999999997</v>
          </cell>
          <cell r="W297">
            <v>48.836121666666664</v>
          </cell>
          <cell r="X297">
            <v>6.7093345081711744E-3</v>
          </cell>
          <cell r="Y297">
            <v>0.30762500000000076</v>
          </cell>
          <cell r="Z297">
            <v>45.850299999999997</v>
          </cell>
          <cell r="AA297">
            <v>46.157924999999999</v>
          </cell>
          <cell r="AB297">
            <v>1.1564397670903297E-2</v>
          </cell>
          <cell r="AC297">
            <v>0.57404166666666756</v>
          </cell>
          <cell r="AD297">
            <v>49.6387</v>
          </cell>
          <cell r="AE297">
            <v>50.212741666666666</v>
          </cell>
          <cell r="AF297">
            <v>9.5713459868952393E-3</v>
          </cell>
          <cell r="AG297">
            <v>0.15839333333333325</v>
          </cell>
          <cell r="AH297">
            <v>16.5487</v>
          </cell>
          <cell r="AI297">
            <v>16.707093333333333</v>
          </cell>
          <cell r="AJ297">
            <v>7.0051705471977201E-3</v>
          </cell>
          <cell r="AK297">
            <v>0.11138571428571734</v>
          </cell>
          <cell r="AL297">
            <v>15.900499999999999</v>
          </cell>
          <cell r="AM297">
            <v>16.011885714285718</v>
          </cell>
          <cell r="AN297">
            <v>1.0840108401083964E-2</v>
          </cell>
          <cell r="AO297">
            <v>8.2799999999999638E-2</v>
          </cell>
          <cell r="AP297">
            <v>7.6383000000000001</v>
          </cell>
          <cell r="AQ297">
            <v>7.7210999999999999</v>
          </cell>
          <cell r="AR297">
            <v>4.3056068889709889E-3</v>
          </cell>
          <cell r="AS297">
            <v>0.17939999999999862</v>
          </cell>
          <cell r="AT297">
            <v>41.666600000000003</v>
          </cell>
          <cell r="AU297">
            <v>41.846000000000004</v>
          </cell>
          <cell r="AV297">
            <v>9.9409587841460291E-3</v>
          </cell>
          <cell r="AW297">
            <v>0.35189999999998534</v>
          </cell>
          <cell r="AX297">
            <v>35.399000000000001</v>
          </cell>
          <cell r="AY297">
            <v>35.750899999999987</v>
          </cell>
          <cell r="AZ297">
            <v>7.0656838632436134E-3</v>
          </cell>
          <cell r="BA297">
            <v>5.4214285714281933E-2</v>
          </cell>
          <cell r="BB297">
            <v>7.6729000000000003</v>
          </cell>
          <cell r="BC297">
            <v>7.7271142857142818</v>
          </cell>
        </row>
        <row r="298">
          <cell r="B298">
            <v>250</v>
          </cell>
          <cell r="C298">
            <v>70</v>
          </cell>
          <cell r="D298">
            <v>9.8017716742275687E-3</v>
          </cell>
          <cell r="E298">
            <v>0.59597222222222179</v>
          </cell>
          <cell r="F298">
            <v>60.802500000000002</v>
          </cell>
          <cell r="G298">
            <v>61.398472222222225</v>
          </cell>
          <cell r="H298">
            <v>1.365308116831768E-2</v>
          </cell>
          <cell r="I298">
            <v>1.0100999999999973</v>
          </cell>
          <cell r="J298">
            <v>73.9833</v>
          </cell>
          <cell r="K298">
            <v>74.993399999999994</v>
          </cell>
          <cell r="L298">
            <v>1.7632591534769312E-2</v>
          </cell>
          <cell r="M298">
            <v>9.8777777777777701E-3</v>
          </cell>
          <cell r="N298">
            <v>0.56020000000000003</v>
          </cell>
          <cell r="O298">
            <v>0.57007777777777779</v>
          </cell>
          <cell r="P298">
            <v>9.3449621748126922E-3</v>
          </cell>
          <cell r="Q298">
            <v>1.0167888888888872</v>
          </cell>
          <cell r="R298">
            <v>108.8061</v>
          </cell>
          <cell r="S298">
            <v>109.82288888888888</v>
          </cell>
          <cell r="T298">
            <v>1.6271532094830499E-2</v>
          </cell>
          <cell r="U298">
            <v>0.78209444444444687</v>
          </cell>
          <cell r="V298">
            <v>48.065199999999997</v>
          </cell>
          <cell r="W298">
            <v>48.847294444444444</v>
          </cell>
          <cell r="X298">
            <v>6.8065712401736544E-3</v>
          </cell>
          <cell r="Y298">
            <v>0.3120833333333341</v>
          </cell>
          <cell r="Z298">
            <v>45.850299999999997</v>
          </cell>
          <cell r="AA298">
            <v>46.162383333333331</v>
          </cell>
          <cell r="AB298">
            <v>1.1731997637148273E-2</v>
          </cell>
          <cell r="AC298">
            <v>0.582361111111112</v>
          </cell>
          <cell r="AD298">
            <v>49.6387</v>
          </cell>
          <cell r="AE298">
            <v>50.221061111111112</v>
          </cell>
          <cell r="AF298">
            <v>9.7100611461256054E-3</v>
          </cell>
          <cell r="AG298">
            <v>0.1606888888888888</v>
          </cell>
          <cell r="AH298">
            <v>16.5487</v>
          </cell>
          <cell r="AI298">
            <v>16.709388888888888</v>
          </cell>
          <cell r="AJ298">
            <v>7.1066947580266729E-3</v>
          </cell>
          <cell r="AK298">
            <v>0.1130000000000031</v>
          </cell>
          <cell r="AL298">
            <v>15.900499999999999</v>
          </cell>
          <cell r="AM298">
            <v>16.013500000000001</v>
          </cell>
          <cell r="AN298">
            <v>1.0997211421389529E-2</v>
          </cell>
          <cell r="AO298">
            <v>8.3999999999999631E-2</v>
          </cell>
          <cell r="AP298">
            <v>7.6383000000000001</v>
          </cell>
          <cell r="AQ298">
            <v>7.7222999999999997</v>
          </cell>
          <cell r="AR298">
            <v>4.3680069888111482E-3</v>
          </cell>
          <cell r="AS298">
            <v>0.18199999999999861</v>
          </cell>
          <cell r="AT298">
            <v>41.666600000000003</v>
          </cell>
          <cell r="AU298">
            <v>41.848600000000005</v>
          </cell>
          <cell r="AV298">
            <v>1.008503065058293E-2</v>
          </cell>
          <cell r="AW298">
            <v>0.35699999999998511</v>
          </cell>
          <cell r="AX298">
            <v>35.399000000000001</v>
          </cell>
          <cell r="AY298">
            <v>35.755999999999986</v>
          </cell>
          <cell r="AZ298">
            <v>7.1680850786529421E-3</v>
          </cell>
          <cell r="BA298">
            <v>5.4999999999996163E-2</v>
          </cell>
          <cell r="BB298">
            <v>7.6729000000000003</v>
          </cell>
          <cell r="BC298">
            <v>7.7278999999999964</v>
          </cell>
        </row>
        <row r="299">
          <cell r="B299">
            <v>251</v>
          </cell>
          <cell r="C299">
            <v>71</v>
          </cell>
          <cell r="D299">
            <v>9.9417969838593908E-3</v>
          </cell>
          <cell r="E299">
            <v>0.60448611111111061</v>
          </cell>
          <cell r="F299">
            <v>60.802500000000002</v>
          </cell>
          <cell r="G299">
            <v>61.406986111111109</v>
          </cell>
          <cell r="H299">
            <v>1.3848125185007934E-2</v>
          </cell>
          <cell r="I299">
            <v>1.0245299999999973</v>
          </cell>
          <cell r="J299">
            <v>73.9833</v>
          </cell>
          <cell r="K299">
            <v>75.007829999999998</v>
          </cell>
          <cell r="L299">
            <v>1.7884485699551731E-2</v>
          </cell>
          <cell r="M299">
            <v>1.0018888888888881E-2</v>
          </cell>
          <cell r="N299">
            <v>0.56020000000000003</v>
          </cell>
          <cell r="O299">
            <v>0.57021888888888894</v>
          </cell>
          <cell r="P299">
            <v>9.4784616344528744E-3</v>
          </cell>
          <cell r="Q299">
            <v>1.0313144444444429</v>
          </cell>
          <cell r="R299">
            <v>108.8061</v>
          </cell>
          <cell r="S299">
            <v>109.83741444444445</v>
          </cell>
          <cell r="T299">
            <v>1.6503982553328075E-2</v>
          </cell>
          <cell r="U299">
            <v>0.79326722222222468</v>
          </cell>
          <cell r="V299">
            <v>48.065199999999997</v>
          </cell>
          <cell r="W299">
            <v>48.858467222222224</v>
          </cell>
          <cell r="X299">
            <v>6.9038079721761344E-3</v>
          </cell>
          <cell r="Y299">
            <v>0.31654166666666744</v>
          </cell>
          <cell r="Z299">
            <v>45.850299999999997</v>
          </cell>
          <cell r="AA299">
            <v>46.166841666666663</v>
          </cell>
          <cell r="AB299">
            <v>1.189959760339325E-2</v>
          </cell>
          <cell r="AC299">
            <v>0.59068055555555643</v>
          </cell>
          <cell r="AD299">
            <v>49.6387</v>
          </cell>
          <cell r="AE299">
            <v>50.229380555555558</v>
          </cell>
          <cell r="AF299">
            <v>9.8487763053559715E-3</v>
          </cell>
          <cell r="AG299">
            <v>0.16298444444444435</v>
          </cell>
          <cell r="AH299">
            <v>16.5487</v>
          </cell>
          <cell r="AI299">
            <v>16.711684444444444</v>
          </cell>
          <cell r="AJ299">
            <v>7.2082189688556248E-3</v>
          </cell>
          <cell r="AK299">
            <v>0.11461428571428886</v>
          </cell>
          <cell r="AL299">
            <v>15.900499999999999</v>
          </cell>
          <cell r="AM299">
            <v>16.015114285714287</v>
          </cell>
          <cell r="AN299">
            <v>1.1154314441695094E-2</v>
          </cell>
          <cell r="AO299">
            <v>8.5199999999999623E-2</v>
          </cell>
          <cell r="AP299">
            <v>7.6383000000000001</v>
          </cell>
          <cell r="AQ299">
            <v>7.7234999999999996</v>
          </cell>
          <cell r="AR299">
            <v>4.4304070886513076E-3</v>
          </cell>
          <cell r="AS299">
            <v>0.1845999999999986</v>
          </cell>
          <cell r="AT299">
            <v>41.666600000000003</v>
          </cell>
          <cell r="AU299">
            <v>41.851199999999999</v>
          </cell>
          <cell r="AV299">
            <v>1.022910251701983E-2</v>
          </cell>
          <cell r="AW299">
            <v>0.36209999999998488</v>
          </cell>
          <cell r="AX299">
            <v>35.399000000000001</v>
          </cell>
          <cell r="AY299">
            <v>35.761099999999985</v>
          </cell>
          <cell r="AZ299">
            <v>7.2704862940622689E-3</v>
          </cell>
          <cell r="BA299">
            <v>5.5785714285710393E-2</v>
          </cell>
          <cell r="BB299">
            <v>7.6729000000000003</v>
          </cell>
          <cell r="BC299">
            <v>7.7286857142857111</v>
          </cell>
        </row>
        <row r="300">
          <cell r="B300">
            <v>252</v>
          </cell>
          <cell r="C300">
            <v>72</v>
          </cell>
          <cell r="D300">
            <v>1.0081822293491213E-2</v>
          </cell>
          <cell r="E300">
            <v>0.61299999999999955</v>
          </cell>
          <cell r="F300">
            <v>60.802500000000002</v>
          </cell>
          <cell r="G300">
            <v>61.415500000000002</v>
          </cell>
          <cell r="H300">
            <v>1.4043169201698187E-2</v>
          </cell>
          <cell r="I300">
            <v>1.0389599999999972</v>
          </cell>
          <cell r="J300">
            <v>73.9833</v>
          </cell>
          <cell r="K300">
            <v>75.022260000000003</v>
          </cell>
          <cell r="L300">
            <v>1.8136379864334147E-2</v>
          </cell>
          <cell r="M300">
            <v>1.0159999999999992E-2</v>
          </cell>
          <cell r="N300">
            <v>0.56020000000000003</v>
          </cell>
          <cell r="O300">
            <v>0.57035999999999998</v>
          </cell>
          <cell r="P300">
            <v>9.611961094093055E-3</v>
          </cell>
          <cell r="Q300">
            <v>1.0458399999999983</v>
          </cell>
          <cell r="R300">
            <v>108.8061</v>
          </cell>
          <cell r="S300">
            <v>109.85194</v>
          </cell>
          <cell r="T300">
            <v>1.6736433011825654E-2</v>
          </cell>
          <cell r="U300">
            <v>0.80444000000000249</v>
          </cell>
          <cell r="V300">
            <v>48.065199999999997</v>
          </cell>
          <cell r="W300">
            <v>48.869639999999997</v>
          </cell>
          <cell r="X300">
            <v>7.0010447041786161E-3</v>
          </cell>
          <cell r="Y300">
            <v>0.32100000000000078</v>
          </cell>
          <cell r="Z300">
            <v>45.850299999999997</v>
          </cell>
          <cell r="AA300">
            <v>46.171299999999995</v>
          </cell>
          <cell r="AB300">
            <v>1.2067197569638225E-2</v>
          </cell>
          <cell r="AC300">
            <v>0.59900000000000087</v>
          </cell>
          <cell r="AD300">
            <v>49.6387</v>
          </cell>
          <cell r="AE300">
            <v>50.237700000000004</v>
          </cell>
          <cell r="AF300">
            <v>9.9874914645863375E-3</v>
          </cell>
          <cell r="AG300">
            <v>0.16527999999999993</v>
          </cell>
          <cell r="AH300">
            <v>16.5487</v>
          </cell>
          <cell r="AI300">
            <v>16.713979999999999</v>
          </cell>
          <cell r="AJ300">
            <v>7.3097431796845776E-3</v>
          </cell>
          <cell r="AK300">
            <v>0.11622857142857461</v>
          </cell>
          <cell r="AL300">
            <v>15.900499999999999</v>
          </cell>
          <cell r="AM300">
            <v>16.016728571428573</v>
          </cell>
          <cell r="AN300">
            <v>1.1311417462000659E-2</v>
          </cell>
          <cell r="AO300">
            <v>8.6399999999999616E-2</v>
          </cell>
          <cell r="AP300">
            <v>7.6383000000000001</v>
          </cell>
          <cell r="AQ300">
            <v>7.7246999999999995</v>
          </cell>
          <cell r="AR300">
            <v>4.4928071884914669E-3</v>
          </cell>
          <cell r="AS300">
            <v>0.18719999999999856</v>
          </cell>
          <cell r="AT300">
            <v>41.666600000000003</v>
          </cell>
          <cell r="AU300">
            <v>41.8538</v>
          </cell>
          <cell r="AV300">
            <v>1.0373174383456727E-2</v>
          </cell>
          <cell r="AW300">
            <v>0.36719999999998471</v>
          </cell>
          <cell r="AX300">
            <v>35.399000000000001</v>
          </cell>
          <cell r="AY300">
            <v>35.766199999999984</v>
          </cell>
          <cell r="AZ300">
            <v>7.3728875094715976E-3</v>
          </cell>
          <cell r="BA300">
            <v>5.6571428571424623E-2</v>
          </cell>
          <cell r="BB300">
            <v>7.6729000000000003</v>
          </cell>
          <cell r="BC300">
            <v>7.7294714285714248</v>
          </cell>
        </row>
        <row r="301">
          <cell r="B301">
            <v>253</v>
          </cell>
          <cell r="C301">
            <v>73</v>
          </cell>
          <cell r="D301">
            <v>1.0221847603123035E-2</v>
          </cell>
          <cell r="E301">
            <v>0.62151388888888848</v>
          </cell>
          <cell r="F301">
            <v>60.802500000000002</v>
          </cell>
          <cell r="G301">
            <v>61.424013888888894</v>
          </cell>
          <cell r="H301">
            <v>1.4238213218388439E-2</v>
          </cell>
          <cell r="I301">
            <v>1.0533899999999972</v>
          </cell>
          <cell r="J301">
            <v>73.9833</v>
          </cell>
          <cell r="K301">
            <v>75.036689999999993</v>
          </cell>
          <cell r="L301">
            <v>1.8388274029116566E-2</v>
          </cell>
          <cell r="M301">
            <v>1.0301111111111101E-2</v>
          </cell>
          <cell r="N301">
            <v>0.56020000000000003</v>
          </cell>
          <cell r="O301">
            <v>0.57050111111111113</v>
          </cell>
          <cell r="P301">
            <v>9.7454605537332373E-3</v>
          </cell>
          <cell r="Q301">
            <v>1.0603655555555538</v>
          </cell>
          <cell r="R301">
            <v>108.8061</v>
          </cell>
          <cell r="S301">
            <v>109.86646555555555</v>
          </cell>
          <cell r="T301">
            <v>1.6968883470323232E-2</v>
          </cell>
          <cell r="U301">
            <v>0.81561277777778018</v>
          </cell>
          <cell r="V301">
            <v>48.065199999999997</v>
          </cell>
          <cell r="W301">
            <v>48.880812777777777</v>
          </cell>
          <cell r="X301">
            <v>7.0982814361810979E-3</v>
          </cell>
          <cell r="Y301">
            <v>0.32545833333333413</v>
          </cell>
          <cell r="Z301">
            <v>45.850299999999997</v>
          </cell>
          <cell r="AA301">
            <v>46.175758333333334</v>
          </cell>
          <cell r="AB301">
            <v>1.2234797535883201E-2</v>
          </cell>
          <cell r="AC301">
            <v>0.60731944444444541</v>
          </cell>
          <cell r="AD301">
            <v>49.6387</v>
          </cell>
          <cell r="AE301">
            <v>50.246019444444443</v>
          </cell>
          <cell r="AF301">
            <v>1.0126206623816702E-2</v>
          </cell>
          <cell r="AG301">
            <v>0.16757555555555548</v>
          </cell>
          <cell r="AH301">
            <v>16.5487</v>
          </cell>
          <cell r="AI301">
            <v>16.716275555555555</v>
          </cell>
          <cell r="AJ301">
            <v>7.4112673905135304E-3</v>
          </cell>
          <cell r="AK301">
            <v>0.11784285714286037</v>
          </cell>
          <cell r="AL301">
            <v>15.900499999999999</v>
          </cell>
          <cell r="AM301">
            <v>16.018342857142859</v>
          </cell>
          <cell r="AN301">
            <v>1.1468520482306222E-2</v>
          </cell>
          <cell r="AO301">
            <v>8.7599999999999609E-2</v>
          </cell>
          <cell r="AP301">
            <v>7.6383000000000001</v>
          </cell>
          <cell r="AQ301">
            <v>7.7258999999999993</v>
          </cell>
          <cell r="AR301">
            <v>4.5552072883316263E-3</v>
          </cell>
          <cell r="AS301">
            <v>0.18979999999999855</v>
          </cell>
          <cell r="AT301">
            <v>41.666600000000003</v>
          </cell>
          <cell r="AU301">
            <v>41.856400000000001</v>
          </cell>
          <cell r="AV301">
            <v>1.0517246249893626E-2</v>
          </cell>
          <cell r="AW301">
            <v>0.37229999999998448</v>
          </cell>
          <cell r="AX301">
            <v>35.399000000000001</v>
          </cell>
          <cell r="AY301">
            <v>35.771299999999982</v>
          </cell>
          <cell r="AZ301">
            <v>7.4752887248809245E-3</v>
          </cell>
          <cell r="BA301">
            <v>5.7357142857138853E-2</v>
          </cell>
          <cell r="BB301">
            <v>7.6729000000000003</v>
          </cell>
          <cell r="BC301">
            <v>7.7302571428571394</v>
          </cell>
        </row>
        <row r="302">
          <cell r="B302">
            <v>254</v>
          </cell>
          <cell r="C302">
            <v>74</v>
          </cell>
          <cell r="D302">
            <v>1.0361872912754859E-2</v>
          </cell>
          <cell r="E302">
            <v>0.6300277777777773</v>
          </cell>
          <cell r="F302">
            <v>60.802500000000002</v>
          </cell>
          <cell r="G302">
            <v>61.432527777777779</v>
          </cell>
          <cell r="H302">
            <v>1.4433257235078692E-2</v>
          </cell>
          <cell r="I302">
            <v>1.0678199999999973</v>
          </cell>
          <cell r="J302">
            <v>73.9833</v>
          </cell>
          <cell r="K302">
            <v>75.051119999999997</v>
          </cell>
          <cell r="L302">
            <v>1.8640168193898986E-2</v>
          </cell>
          <cell r="M302">
            <v>1.0442222222222214E-2</v>
          </cell>
          <cell r="N302">
            <v>0.56020000000000003</v>
          </cell>
          <cell r="O302">
            <v>0.57064222222222227</v>
          </cell>
          <cell r="P302">
            <v>9.8789600133734178E-3</v>
          </cell>
          <cell r="Q302">
            <v>1.0748911111111095</v>
          </cell>
          <cell r="R302">
            <v>108.8061</v>
          </cell>
          <cell r="S302">
            <v>109.88099111111111</v>
          </cell>
          <cell r="T302">
            <v>1.7201333928820811E-2</v>
          </cell>
          <cell r="U302">
            <v>0.82678555555555799</v>
          </cell>
          <cell r="V302">
            <v>48.065199999999997</v>
          </cell>
          <cell r="W302">
            <v>48.891985555555557</v>
          </cell>
          <cell r="X302">
            <v>7.1955181681835779E-3</v>
          </cell>
          <cell r="Y302">
            <v>0.32991666666666747</v>
          </cell>
          <cell r="Z302">
            <v>45.850299999999997</v>
          </cell>
          <cell r="AA302">
            <v>46.180216666666666</v>
          </cell>
          <cell r="AB302">
            <v>1.2402397502128175E-2</v>
          </cell>
          <cell r="AC302">
            <v>0.61563888888888985</v>
          </cell>
          <cell r="AD302">
            <v>49.6387</v>
          </cell>
          <cell r="AE302">
            <v>50.254338888888888</v>
          </cell>
          <cell r="AF302">
            <v>1.026492178304707E-2</v>
          </cell>
          <cell r="AG302">
            <v>0.16987111111111103</v>
          </cell>
          <cell r="AH302">
            <v>16.5487</v>
          </cell>
          <cell r="AI302">
            <v>16.71857111111111</v>
          </cell>
          <cell r="AJ302">
            <v>7.5127916013424823E-3</v>
          </cell>
          <cell r="AK302">
            <v>0.11945714285714613</v>
          </cell>
          <cell r="AL302">
            <v>15.900499999999999</v>
          </cell>
          <cell r="AM302">
            <v>16.019957142857145</v>
          </cell>
          <cell r="AN302">
            <v>1.1625623502611787E-2</v>
          </cell>
          <cell r="AO302">
            <v>8.8799999999999615E-2</v>
          </cell>
          <cell r="AP302">
            <v>7.6383000000000001</v>
          </cell>
          <cell r="AQ302">
            <v>7.7271000000000001</v>
          </cell>
          <cell r="AR302">
            <v>4.6176073881717856E-3</v>
          </cell>
          <cell r="AS302">
            <v>0.19239999999999852</v>
          </cell>
          <cell r="AT302">
            <v>41.666600000000003</v>
          </cell>
          <cell r="AU302">
            <v>41.859000000000002</v>
          </cell>
          <cell r="AV302">
            <v>1.0661318116330526E-2</v>
          </cell>
          <cell r="AW302">
            <v>0.37739999999998425</v>
          </cell>
          <cell r="AX302">
            <v>35.399000000000001</v>
          </cell>
          <cell r="AY302">
            <v>35.776399999999988</v>
          </cell>
          <cell r="AZ302">
            <v>7.5776899402902531E-3</v>
          </cell>
          <cell r="BA302">
            <v>5.814285714285309E-2</v>
          </cell>
          <cell r="BB302">
            <v>7.6729000000000003</v>
          </cell>
          <cell r="BC302">
            <v>7.7310428571428531</v>
          </cell>
        </row>
        <row r="303">
          <cell r="B303">
            <v>255</v>
          </cell>
          <cell r="C303">
            <v>75</v>
          </cell>
          <cell r="D303">
            <v>1.0501898222386681E-2</v>
          </cell>
          <cell r="E303">
            <v>0.63854166666666623</v>
          </cell>
          <cell r="F303">
            <v>60.802500000000002</v>
          </cell>
          <cell r="G303">
            <v>61.441041666666671</v>
          </cell>
          <cell r="H303">
            <v>1.4628301251768944E-2</v>
          </cell>
          <cell r="I303">
            <v>1.0822499999999973</v>
          </cell>
          <cell r="J303">
            <v>73.9833</v>
          </cell>
          <cell r="K303">
            <v>75.065550000000002</v>
          </cell>
          <cell r="L303">
            <v>1.8892062358681405E-2</v>
          </cell>
          <cell r="M303">
            <v>1.0583333333333325E-2</v>
          </cell>
          <cell r="N303">
            <v>0.56020000000000003</v>
          </cell>
          <cell r="O303">
            <v>0.57078333333333331</v>
          </cell>
          <cell r="P303">
            <v>1.00124594730136E-2</v>
          </cell>
          <cell r="Q303">
            <v>1.0894166666666649</v>
          </cell>
          <cell r="R303">
            <v>108.8061</v>
          </cell>
          <cell r="S303">
            <v>109.89551666666667</v>
          </cell>
          <cell r="T303">
            <v>1.743378438731839E-2</v>
          </cell>
          <cell r="U303">
            <v>0.83795833333333591</v>
          </cell>
          <cell r="V303">
            <v>48.065199999999997</v>
          </cell>
          <cell r="W303">
            <v>48.90315833333333</v>
          </cell>
          <cell r="X303">
            <v>7.2927549001860579E-3</v>
          </cell>
          <cell r="Y303">
            <v>0.33437500000000081</v>
          </cell>
          <cell r="Z303">
            <v>45.850299999999997</v>
          </cell>
          <cell r="AA303">
            <v>46.184674999999999</v>
          </cell>
          <cell r="AB303">
            <v>1.256999746837315E-2</v>
          </cell>
          <cell r="AC303">
            <v>0.62395833333333428</v>
          </cell>
          <cell r="AD303">
            <v>49.6387</v>
          </cell>
          <cell r="AE303">
            <v>50.262658333333334</v>
          </cell>
          <cell r="AF303">
            <v>1.0403636942277436E-2</v>
          </cell>
          <cell r="AG303">
            <v>0.17216666666666658</v>
          </cell>
          <cell r="AH303">
            <v>16.5487</v>
          </cell>
          <cell r="AI303">
            <v>16.720866666666666</v>
          </cell>
          <cell r="AJ303">
            <v>7.6143158121714351E-3</v>
          </cell>
          <cell r="AK303">
            <v>0.1210714285714319</v>
          </cell>
          <cell r="AL303">
            <v>15.900499999999999</v>
          </cell>
          <cell r="AM303">
            <v>16.021571428571431</v>
          </cell>
          <cell r="AN303">
            <v>1.1782726522917352E-2</v>
          </cell>
          <cell r="AO303">
            <v>8.9999999999999608E-2</v>
          </cell>
          <cell r="AP303">
            <v>7.6383000000000001</v>
          </cell>
          <cell r="AQ303">
            <v>7.7282999999999999</v>
          </cell>
          <cell r="AR303">
            <v>4.680007488011945E-3</v>
          </cell>
          <cell r="AS303">
            <v>0.19499999999999851</v>
          </cell>
          <cell r="AT303">
            <v>41.666600000000003</v>
          </cell>
          <cell r="AU303">
            <v>41.861600000000003</v>
          </cell>
          <cell r="AV303">
            <v>1.0805389982767425E-2</v>
          </cell>
          <cell r="AW303">
            <v>0.38249999999998402</v>
          </cell>
          <cell r="AX303">
            <v>35.399000000000001</v>
          </cell>
          <cell r="AY303">
            <v>35.781499999999987</v>
          </cell>
          <cell r="AZ303">
            <v>7.68009115569958E-3</v>
          </cell>
          <cell r="BA303">
            <v>5.892857142856732E-2</v>
          </cell>
          <cell r="BB303">
            <v>7.6729000000000003</v>
          </cell>
          <cell r="BC303">
            <v>7.7318285714285677</v>
          </cell>
        </row>
        <row r="304">
          <cell r="B304">
            <v>256</v>
          </cell>
          <cell r="C304">
            <v>76</v>
          </cell>
          <cell r="D304">
            <v>1.0641923532018503E-2</v>
          </cell>
          <cell r="E304">
            <v>0.64705555555555505</v>
          </cell>
          <cell r="F304">
            <v>60.802500000000002</v>
          </cell>
          <cell r="G304">
            <v>61.449555555555555</v>
          </cell>
          <cell r="H304">
            <v>1.4823345268459198E-2</v>
          </cell>
          <cell r="I304">
            <v>1.0966799999999972</v>
          </cell>
          <cell r="J304">
            <v>73.9833</v>
          </cell>
          <cell r="K304">
            <v>75.079979999999992</v>
          </cell>
          <cell r="L304">
            <v>1.9143956523463825E-2</v>
          </cell>
          <cell r="M304">
            <v>1.0724444444444436E-2</v>
          </cell>
          <cell r="N304">
            <v>0.56020000000000003</v>
          </cell>
          <cell r="O304">
            <v>0.57092444444444446</v>
          </cell>
          <cell r="P304">
            <v>1.0145958932653781E-2</v>
          </cell>
          <cell r="Q304">
            <v>1.1039422222222204</v>
          </cell>
          <cell r="R304">
            <v>108.8061</v>
          </cell>
          <cell r="S304">
            <v>109.91004222222222</v>
          </cell>
          <cell r="T304">
            <v>1.7666234845815969E-2</v>
          </cell>
          <cell r="U304">
            <v>0.84913111111111372</v>
          </cell>
          <cell r="V304">
            <v>48.065199999999997</v>
          </cell>
          <cell r="W304">
            <v>48.91433111111111</v>
          </cell>
          <cell r="X304">
            <v>7.3899916321885396E-3</v>
          </cell>
          <cell r="Y304">
            <v>0.33883333333333415</v>
          </cell>
          <cell r="Z304">
            <v>45.850299999999997</v>
          </cell>
          <cell r="AA304">
            <v>46.189133333333331</v>
          </cell>
          <cell r="AB304">
            <v>1.2737597434618126E-2</v>
          </cell>
          <cell r="AC304">
            <v>0.63227777777777872</v>
          </cell>
          <cell r="AD304">
            <v>49.6387</v>
          </cell>
          <cell r="AE304">
            <v>50.27097777777778</v>
          </cell>
          <cell r="AF304">
            <v>1.05423521015078E-2</v>
          </cell>
          <cell r="AG304">
            <v>0.17446222222222213</v>
          </cell>
          <cell r="AH304">
            <v>16.5487</v>
          </cell>
          <cell r="AI304">
            <v>16.723162222222221</v>
          </cell>
          <cell r="AJ304">
            <v>7.7158400230003879E-3</v>
          </cell>
          <cell r="AK304">
            <v>0.12268571428571765</v>
          </cell>
          <cell r="AL304">
            <v>15.900499999999999</v>
          </cell>
          <cell r="AM304">
            <v>16.023185714285717</v>
          </cell>
          <cell r="AN304">
            <v>1.1939829543222915E-2</v>
          </cell>
          <cell r="AO304">
            <v>9.1199999999999601E-2</v>
          </cell>
          <cell r="AP304">
            <v>7.6383000000000001</v>
          </cell>
          <cell r="AQ304">
            <v>7.7294999999999998</v>
          </cell>
          <cell r="AR304">
            <v>4.7424075878521035E-3</v>
          </cell>
          <cell r="AS304">
            <v>0.1975999999999985</v>
          </cell>
          <cell r="AT304">
            <v>41.666600000000003</v>
          </cell>
          <cell r="AU304">
            <v>41.864200000000004</v>
          </cell>
          <cell r="AV304">
            <v>1.0949461849204324E-2</v>
          </cell>
          <cell r="AW304">
            <v>0.38759999999998385</v>
          </cell>
          <cell r="AX304">
            <v>35.399000000000001</v>
          </cell>
          <cell r="AY304">
            <v>35.786599999999986</v>
          </cell>
          <cell r="AZ304">
            <v>7.7824923711089086E-3</v>
          </cell>
          <cell r="BA304">
            <v>5.9714285714281549E-2</v>
          </cell>
          <cell r="BB304">
            <v>7.6729000000000003</v>
          </cell>
          <cell r="BC304">
            <v>7.7326142857142814</v>
          </cell>
        </row>
        <row r="305">
          <cell r="B305">
            <v>257</v>
          </cell>
          <cell r="C305">
            <v>77</v>
          </cell>
          <cell r="D305">
            <v>1.0781948841650325E-2</v>
          </cell>
          <cell r="E305">
            <v>0.65556944444444398</v>
          </cell>
          <cell r="F305">
            <v>60.802500000000002</v>
          </cell>
          <cell r="G305">
            <v>61.458069444444448</v>
          </cell>
          <cell r="H305">
            <v>1.5018389285149449E-2</v>
          </cell>
          <cell r="I305">
            <v>1.1111099999999972</v>
          </cell>
          <cell r="J305">
            <v>73.9833</v>
          </cell>
          <cell r="K305">
            <v>75.094409999999996</v>
          </cell>
          <cell r="L305">
            <v>1.9395850688246244E-2</v>
          </cell>
          <cell r="M305">
            <v>1.0865555555555545E-2</v>
          </cell>
          <cell r="N305">
            <v>0.56020000000000003</v>
          </cell>
          <cell r="O305">
            <v>0.5710655555555556</v>
          </cell>
          <cell r="P305">
            <v>1.0279458392293963E-2</v>
          </cell>
          <cell r="Q305">
            <v>1.1184677777777761</v>
          </cell>
          <cell r="R305">
            <v>108.8061</v>
          </cell>
          <cell r="S305">
            <v>109.92456777777778</v>
          </cell>
          <cell r="T305">
            <v>1.7898685304313548E-2</v>
          </cell>
          <cell r="U305">
            <v>0.86030388888889142</v>
          </cell>
          <cell r="V305">
            <v>48.065199999999997</v>
          </cell>
          <cell r="W305">
            <v>48.92550388888889</v>
          </cell>
          <cell r="X305">
            <v>7.4872283641910205E-3</v>
          </cell>
          <cell r="Y305">
            <v>0.34329166666666749</v>
          </cell>
          <cell r="Z305">
            <v>45.850299999999997</v>
          </cell>
          <cell r="AA305">
            <v>46.193591666666663</v>
          </cell>
          <cell r="AB305">
            <v>1.2905197400863102E-2</v>
          </cell>
          <cell r="AC305">
            <v>0.64059722222222315</v>
          </cell>
          <cell r="AD305">
            <v>49.6387</v>
          </cell>
          <cell r="AE305">
            <v>50.279297222222226</v>
          </cell>
          <cell r="AF305">
            <v>1.0681067260738166E-2</v>
          </cell>
          <cell r="AG305">
            <v>0.17675777777777768</v>
          </cell>
          <cell r="AH305">
            <v>16.5487</v>
          </cell>
          <cell r="AI305">
            <v>16.725457777777777</v>
          </cell>
          <cell r="AJ305">
            <v>7.8173642338293398E-3</v>
          </cell>
          <cell r="AK305">
            <v>0.12430000000000341</v>
          </cell>
          <cell r="AL305">
            <v>15.900499999999999</v>
          </cell>
          <cell r="AM305">
            <v>16.024800000000003</v>
          </cell>
          <cell r="AN305">
            <v>1.209693256352848E-2</v>
          </cell>
          <cell r="AO305">
            <v>9.2399999999999594E-2</v>
          </cell>
          <cell r="AP305">
            <v>7.6383000000000001</v>
          </cell>
          <cell r="AQ305">
            <v>7.7306999999999997</v>
          </cell>
          <cell r="AR305">
            <v>4.8048076876922637E-3</v>
          </cell>
          <cell r="AS305">
            <v>0.20019999999999846</v>
          </cell>
          <cell r="AT305">
            <v>41.666600000000003</v>
          </cell>
          <cell r="AU305">
            <v>41.866799999999998</v>
          </cell>
          <cell r="AV305">
            <v>1.1093533715641221E-2</v>
          </cell>
          <cell r="AW305">
            <v>0.39269999999998362</v>
          </cell>
          <cell r="AX305">
            <v>35.399000000000001</v>
          </cell>
          <cell r="AY305">
            <v>35.791699999999985</v>
          </cell>
          <cell r="AZ305">
            <v>7.8848935865182355E-3</v>
          </cell>
          <cell r="BA305">
            <v>6.0499999999995779E-2</v>
          </cell>
          <cell r="BB305">
            <v>7.6729000000000003</v>
          </cell>
          <cell r="BC305">
            <v>7.7333999999999961</v>
          </cell>
        </row>
        <row r="306">
          <cell r="B306">
            <v>258</v>
          </cell>
          <cell r="C306">
            <v>78</v>
          </cell>
          <cell r="D306">
            <v>1.0921974151282147E-2</v>
          </cell>
          <cell r="E306">
            <v>0.6640833333333328</v>
          </cell>
          <cell r="F306">
            <v>60.802500000000002</v>
          </cell>
          <cell r="G306">
            <v>61.466583333333332</v>
          </cell>
          <cell r="H306">
            <v>1.5213433301839703E-2</v>
          </cell>
          <cell r="I306">
            <v>1.1255399999999971</v>
          </cell>
          <cell r="J306">
            <v>73.9833</v>
          </cell>
          <cell r="K306">
            <v>75.108840000000001</v>
          </cell>
          <cell r="L306">
            <v>1.964774485302866E-2</v>
          </cell>
          <cell r="M306">
            <v>1.1006666666666658E-2</v>
          </cell>
          <cell r="N306">
            <v>0.56020000000000003</v>
          </cell>
          <cell r="O306">
            <v>0.57120666666666664</v>
          </cell>
          <cell r="P306">
            <v>1.0412957851934143E-2</v>
          </cell>
          <cell r="Q306">
            <v>1.1329933333333315</v>
          </cell>
          <cell r="R306">
            <v>108.8061</v>
          </cell>
          <cell r="S306">
            <v>109.93909333333333</v>
          </cell>
          <cell r="T306">
            <v>1.8131135762811126E-2</v>
          </cell>
          <cell r="U306">
            <v>0.87147666666666934</v>
          </cell>
          <cell r="V306">
            <v>48.065199999999997</v>
          </cell>
          <cell r="W306">
            <v>48.936676666666663</v>
          </cell>
          <cell r="X306">
            <v>7.5844650961935005E-3</v>
          </cell>
          <cell r="Y306">
            <v>0.34775000000000084</v>
          </cell>
          <cell r="Z306">
            <v>45.850299999999997</v>
          </cell>
          <cell r="AA306">
            <v>46.198049999999995</v>
          </cell>
          <cell r="AB306">
            <v>1.3072797367108075E-2</v>
          </cell>
          <cell r="AC306">
            <v>0.6489166666666677</v>
          </cell>
          <cell r="AD306">
            <v>49.6387</v>
          </cell>
          <cell r="AE306">
            <v>50.287616666666665</v>
          </cell>
          <cell r="AF306">
            <v>1.0819782419968532E-2</v>
          </cell>
          <cell r="AG306">
            <v>0.17905333333333323</v>
          </cell>
          <cell r="AH306">
            <v>16.5487</v>
          </cell>
          <cell r="AI306">
            <v>16.727753333333332</v>
          </cell>
          <cell r="AJ306">
            <v>7.9188884446582918E-3</v>
          </cell>
          <cell r="AK306">
            <v>0.12591428571428917</v>
          </cell>
          <cell r="AL306">
            <v>15.900499999999999</v>
          </cell>
          <cell r="AM306">
            <v>16.026414285714289</v>
          </cell>
          <cell r="AN306">
            <v>1.2254035583834047E-2</v>
          </cell>
          <cell r="AO306">
            <v>9.3599999999999586E-2</v>
          </cell>
          <cell r="AP306">
            <v>7.6383000000000001</v>
          </cell>
          <cell r="AQ306">
            <v>7.7318999999999996</v>
          </cell>
          <cell r="AR306">
            <v>4.8672077875324222E-3</v>
          </cell>
          <cell r="AS306">
            <v>0.20279999999999845</v>
          </cell>
          <cell r="AT306">
            <v>41.666600000000003</v>
          </cell>
          <cell r="AU306">
            <v>41.869399999999999</v>
          </cell>
          <cell r="AV306">
            <v>1.1237605582078121E-2</v>
          </cell>
          <cell r="AW306">
            <v>0.39779999999998339</v>
          </cell>
          <cell r="AX306">
            <v>35.399000000000001</v>
          </cell>
          <cell r="AY306">
            <v>35.796799999999983</v>
          </cell>
          <cell r="AZ306">
            <v>7.9872948019275632E-3</v>
          </cell>
          <cell r="BA306">
            <v>6.1285714285710009E-2</v>
          </cell>
          <cell r="BB306">
            <v>7.6729000000000003</v>
          </cell>
          <cell r="BC306">
            <v>7.7341857142857107</v>
          </cell>
        </row>
        <row r="307">
          <cell r="B307">
            <v>259</v>
          </cell>
          <cell r="C307">
            <v>79</v>
          </cell>
          <cell r="D307">
            <v>1.106199946091397E-2</v>
          </cell>
          <cell r="E307">
            <v>0.67259722222222174</v>
          </cell>
          <cell r="F307">
            <v>60.802500000000002</v>
          </cell>
          <cell r="G307">
            <v>61.475097222222225</v>
          </cell>
          <cell r="H307">
            <v>1.5408477318529954E-2</v>
          </cell>
          <cell r="I307">
            <v>1.139969999999997</v>
          </cell>
          <cell r="J307">
            <v>73.9833</v>
          </cell>
          <cell r="K307">
            <v>75.123269999999991</v>
          </cell>
          <cell r="L307">
            <v>1.9899639017811079E-2</v>
          </cell>
          <cell r="M307">
            <v>1.1147777777777769E-2</v>
          </cell>
          <cell r="N307">
            <v>0.56020000000000003</v>
          </cell>
          <cell r="O307">
            <v>0.57134777777777779</v>
          </cell>
          <cell r="P307">
            <v>1.0546457311574324E-2</v>
          </cell>
          <cell r="Q307">
            <v>1.147518888888887</v>
          </cell>
          <cell r="R307">
            <v>108.8061</v>
          </cell>
          <cell r="S307">
            <v>109.95361888888888</v>
          </cell>
          <cell r="T307">
            <v>1.8363586221308705E-2</v>
          </cell>
          <cell r="U307">
            <v>0.88264944444444715</v>
          </cell>
          <cell r="V307">
            <v>48.065199999999997</v>
          </cell>
          <cell r="W307">
            <v>48.947849444444444</v>
          </cell>
          <cell r="X307">
            <v>7.6817018281959814E-3</v>
          </cell>
          <cell r="Y307">
            <v>0.35220833333333423</v>
          </cell>
          <cell r="Z307">
            <v>45.850299999999997</v>
          </cell>
          <cell r="AA307">
            <v>46.202508333333334</v>
          </cell>
          <cell r="AB307">
            <v>1.3240397333353051E-2</v>
          </cell>
          <cell r="AC307">
            <v>0.65723611111111213</v>
          </cell>
          <cell r="AD307">
            <v>49.6387</v>
          </cell>
          <cell r="AE307">
            <v>50.295936111111111</v>
          </cell>
          <cell r="AF307">
            <v>1.0958497579198898E-2</v>
          </cell>
          <cell r="AG307">
            <v>0.18134888888888878</v>
          </cell>
          <cell r="AH307">
            <v>16.5487</v>
          </cell>
          <cell r="AI307">
            <v>16.730048888888888</v>
          </cell>
          <cell r="AJ307">
            <v>8.0204126554872437E-3</v>
          </cell>
          <cell r="AK307">
            <v>0.12752857142857493</v>
          </cell>
          <cell r="AL307">
            <v>15.900499999999999</v>
          </cell>
          <cell r="AM307">
            <v>16.028028571428575</v>
          </cell>
          <cell r="AN307">
            <v>1.2411138604139612E-2</v>
          </cell>
          <cell r="AO307">
            <v>9.4799999999999579E-2</v>
          </cell>
          <cell r="AP307">
            <v>7.6383000000000001</v>
          </cell>
          <cell r="AQ307">
            <v>7.7330999999999994</v>
          </cell>
          <cell r="AR307">
            <v>4.9296078873725816E-3</v>
          </cell>
          <cell r="AS307">
            <v>0.20539999999999842</v>
          </cell>
          <cell r="AT307">
            <v>41.666600000000003</v>
          </cell>
          <cell r="AU307">
            <v>41.872</v>
          </cell>
          <cell r="AV307">
            <v>1.1381677448515022E-2</v>
          </cell>
          <cell r="AW307">
            <v>0.40289999999998322</v>
          </cell>
          <cell r="AX307">
            <v>35.399000000000001</v>
          </cell>
          <cell r="AY307">
            <v>35.801899999999982</v>
          </cell>
          <cell r="AZ307">
            <v>8.089696017336891E-3</v>
          </cell>
          <cell r="BA307">
            <v>6.2071428571424239E-2</v>
          </cell>
          <cell r="BB307">
            <v>7.6729000000000003</v>
          </cell>
          <cell r="BC307">
            <v>7.7349714285714244</v>
          </cell>
        </row>
        <row r="308">
          <cell r="B308">
            <v>260</v>
          </cell>
          <cell r="C308">
            <v>80</v>
          </cell>
          <cell r="D308">
            <v>1.1202024770545794E-2</v>
          </cell>
          <cell r="E308">
            <v>0.68111111111111056</v>
          </cell>
          <cell r="F308">
            <v>60.802500000000002</v>
          </cell>
          <cell r="G308">
            <v>61.483611111111109</v>
          </cell>
          <cell r="H308">
            <v>1.5603521335220208E-2</v>
          </cell>
          <cell r="I308">
            <v>1.154399999999997</v>
          </cell>
          <cell r="J308">
            <v>73.9833</v>
          </cell>
          <cell r="K308">
            <v>75.137699999999995</v>
          </cell>
          <cell r="L308">
            <v>2.0151533182593499E-2</v>
          </cell>
          <cell r="M308">
            <v>1.128888888888888E-2</v>
          </cell>
          <cell r="N308">
            <v>0.56020000000000003</v>
          </cell>
          <cell r="O308">
            <v>0.57148888888888894</v>
          </cell>
          <cell r="P308">
            <v>1.0679956771214506E-2</v>
          </cell>
          <cell r="Q308">
            <v>1.1620444444444427</v>
          </cell>
          <cell r="R308">
            <v>108.8061</v>
          </cell>
          <cell r="S308">
            <v>109.96814444444445</v>
          </cell>
          <cell r="T308">
            <v>1.8596036679806284E-2</v>
          </cell>
          <cell r="U308">
            <v>0.89382222222222496</v>
          </cell>
          <cell r="V308">
            <v>48.065199999999997</v>
          </cell>
          <cell r="W308">
            <v>48.959022222222224</v>
          </cell>
          <cell r="X308">
            <v>7.7789385601984623E-3</v>
          </cell>
          <cell r="Y308">
            <v>0.35666666666666758</v>
          </cell>
          <cell r="Z308">
            <v>45.850299999999997</v>
          </cell>
          <cell r="AA308">
            <v>46.206966666666666</v>
          </cell>
          <cell r="AB308">
            <v>1.3407997299598027E-2</v>
          </cell>
          <cell r="AC308">
            <v>0.66555555555555657</v>
          </cell>
          <cell r="AD308">
            <v>49.6387</v>
          </cell>
          <cell r="AE308">
            <v>50.304255555555557</v>
          </cell>
          <cell r="AF308">
            <v>1.1097212738429264E-2</v>
          </cell>
          <cell r="AG308">
            <v>0.18364444444444436</v>
          </cell>
          <cell r="AH308">
            <v>16.5487</v>
          </cell>
          <cell r="AI308">
            <v>16.732344444444443</v>
          </cell>
          <cell r="AJ308">
            <v>8.1219368663161973E-3</v>
          </cell>
          <cell r="AK308">
            <v>0.1291428571428607</v>
          </cell>
          <cell r="AL308">
            <v>15.900499999999999</v>
          </cell>
          <cell r="AM308">
            <v>16.029642857142861</v>
          </cell>
          <cell r="AN308">
            <v>1.2568241624445175E-2</v>
          </cell>
          <cell r="AO308">
            <v>9.5999999999999572E-2</v>
          </cell>
          <cell r="AP308">
            <v>7.6383000000000001</v>
          </cell>
          <cell r="AQ308">
            <v>7.7342999999999993</v>
          </cell>
          <cell r="AR308">
            <v>4.9920079872127409E-3</v>
          </cell>
          <cell r="AS308">
            <v>0.20799999999999841</v>
          </cell>
          <cell r="AT308">
            <v>41.666600000000003</v>
          </cell>
          <cell r="AU308">
            <v>41.874600000000001</v>
          </cell>
          <cell r="AV308">
            <v>1.1525749314951919E-2</v>
          </cell>
          <cell r="AW308">
            <v>0.40799999999998299</v>
          </cell>
          <cell r="AX308">
            <v>35.399000000000001</v>
          </cell>
          <cell r="AY308">
            <v>35.806999999999981</v>
          </cell>
          <cell r="AZ308">
            <v>8.1920972327462187E-3</v>
          </cell>
          <cell r="BA308">
            <v>6.2857142857138476E-2</v>
          </cell>
          <cell r="BB308">
            <v>7.6729000000000003</v>
          </cell>
          <cell r="BC308">
            <v>7.735757142857139</v>
          </cell>
        </row>
        <row r="309">
          <cell r="B309">
            <v>261</v>
          </cell>
          <cell r="C309">
            <v>81</v>
          </cell>
          <cell r="D309">
            <v>1.1342050080177616E-2</v>
          </cell>
          <cell r="E309">
            <v>0.68962499999999949</v>
          </cell>
          <cell r="F309">
            <v>60.802500000000002</v>
          </cell>
          <cell r="G309">
            <v>61.492125000000001</v>
          </cell>
          <cell r="H309">
            <v>1.5798565351910456E-2</v>
          </cell>
          <cell r="I309">
            <v>1.1688299999999969</v>
          </cell>
          <cell r="J309">
            <v>73.9833</v>
          </cell>
          <cell r="K309">
            <v>75.15213</v>
          </cell>
          <cell r="L309">
            <v>2.0403427347375918E-2</v>
          </cell>
          <cell r="M309">
            <v>1.1429999999999989E-2</v>
          </cell>
          <cell r="N309">
            <v>0.56020000000000003</v>
          </cell>
          <cell r="O309">
            <v>0.57162999999999997</v>
          </cell>
          <cell r="P309">
            <v>1.0813456230854687E-2</v>
          </cell>
          <cell r="Q309">
            <v>1.1765699999999981</v>
          </cell>
          <cell r="R309">
            <v>108.8061</v>
          </cell>
          <cell r="S309">
            <v>109.98267</v>
          </cell>
          <cell r="T309">
            <v>1.8828487138303859E-2</v>
          </cell>
          <cell r="U309">
            <v>0.90499500000000266</v>
          </cell>
          <cell r="V309">
            <v>48.065199999999997</v>
          </cell>
          <cell r="W309">
            <v>48.970194999999997</v>
          </cell>
          <cell r="X309">
            <v>7.8761752922009431E-3</v>
          </cell>
          <cell r="Y309">
            <v>0.36112500000000092</v>
          </cell>
          <cell r="Z309">
            <v>45.850299999999997</v>
          </cell>
          <cell r="AA309">
            <v>46.211424999999998</v>
          </cell>
          <cell r="AB309">
            <v>1.3575597265843002E-2</v>
          </cell>
          <cell r="AC309">
            <v>0.673875000000001</v>
          </cell>
          <cell r="AD309">
            <v>49.6387</v>
          </cell>
          <cell r="AE309">
            <v>50.312575000000002</v>
          </cell>
          <cell r="AF309">
            <v>1.1235927897659629E-2</v>
          </cell>
          <cell r="AG309">
            <v>0.18593999999999994</v>
          </cell>
          <cell r="AH309">
            <v>16.5487</v>
          </cell>
          <cell r="AI309">
            <v>16.734639999999999</v>
          </cell>
          <cell r="AJ309">
            <v>8.2234610771451493E-3</v>
          </cell>
          <cell r="AK309">
            <v>0.13075714285714643</v>
          </cell>
          <cell r="AL309">
            <v>15.900499999999999</v>
          </cell>
          <cell r="AM309">
            <v>16.031257142857147</v>
          </cell>
          <cell r="AN309">
            <v>1.272534464475074E-2</v>
          </cell>
          <cell r="AO309">
            <v>9.7199999999999578E-2</v>
          </cell>
          <cell r="AP309">
            <v>7.6383000000000001</v>
          </cell>
          <cell r="AQ309">
            <v>7.7355</v>
          </cell>
          <cell r="AR309">
            <v>5.0544080870529003E-3</v>
          </cell>
          <cell r="AS309">
            <v>0.2105999999999984</v>
          </cell>
          <cell r="AT309">
            <v>41.666600000000003</v>
          </cell>
          <cell r="AU309">
            <v>41.877200000000002</v>
          </cell>
          <cell r="AV309">
            <v>1.1669821181388818E-2</v>
          </cell>
          <cell r="AW309">
            <v>0.41309999999998276</v>
          </cell>
          <cell r="AX309">
            <v>35.399000000000001</v>
          </cell>
          <cell r="AY309">
            <v>35.812099999999987</v>
          </cell>
          <cell r="AZ309">
            <v>8.2944984481555465E-3</v>
          </cell>
          <cell r="BA309">
            <v>6.3642857142852699E-2</v>
          </cell>
          <cell r="BB309">
            <v>7.6729000000000003</v>
          </cell>
          <cell r="BC309">
            <v>7.7365428571428527</v>
          </cell>
        </row>
        <row r="310">
          <cell r="B310">
            <v>262</v>
          </cell>
          <cell r="C310">
            <v>82</v>
          </cell>
          <cell r="D310">
            <v>1.1482075389809436E-2</v>
          </cell>
          <cell r="E310">
            <v>0.69813888888888842</v>
          </cell>
          <cell r="F310">
            <v>60.802500000000002</v>
          </cell>
          <cell r="G310">
            <v>61.500638888888894</v>
          </cell>
          <cell r="H310">
            <v>1.5993609368600711E-2</v>
          </cell>
          <cell r="I310">
            <v>1.1832599999999969</v>
          </cell>
          <cell r="J310">
            <v>73.9833</v>
          </cell>
          <cell r="K310">
            <v>75.16655999999999</v>
          </cell>
          <cell r="L310">
            <v>2.0655321512158334E-2</v>
          </cell>
          <cell r="M310">
            <v>1.15711111111111E-2</v>
          </cell>
          <cell r="N310">
            <v>0.56020000000000003</v>
          </cell>
          <cell r="O310">
            <v>0.57177111111111112</v>
          </cell>
          <cell r="P310">
            <v>1.0946955690494867E-2</v>
          </cell>
          <cell r="Q310">
            <v>1.1910955555555536</v>
          </cell>
          <cell r="R310">
            <v>108.8061</v>
          </cell>
          <cell r="S310">
            <v>109.99719555555555</v>
          </cell>
          <cell r="T310">
            <v>1.9060937596801442E-2</v>
          </cell>
          <cell r="U310">
            <v>0.91616777777778047</v>
          </cell>
          <cell r="V310">
            <v>48.065199999999997</v>
          </cell>
          <cell r="W310">
            <v>48.981367777777777</v>
          </cell>
          <cell r="X310">
            <v>7.9734120242034232E-3</v>
          </cell>
          <cell r="Y310">
            <v>0.36558333333333426</v>
          </cell>
          <cell r="Z310">
            <v>45.850299999999997</v>
          </cell>
          <cell r="AA310">
            <v>46.215883333333331</v>
          </cell>
          <cell r="AB310">
            <v>1.3743197232087976E-2</v>
          </cell>
          <cell r="AC310">
            <v>0.68219444444444544</v>
          </cell>
          <cell r="AD310">
            <v>49.6387</v>
          </cell>
          <cell r="AE310">
            <v>50.320894444444448</v>
          </cell>
          <cell r="AF310">
            <v>1.1374643056889995E-2</v>
          </cell>
          <cell r="AG310">
            <v>0.18823555555555546</v>
          </cell>
          <cell r="AH310">
            <v>16.5487</v>
          </cell>
          <cell r="AI310">
            <v>16.736935555555554</v>
          </cell>
          <cell r="AJ310">
            <v>8.3249852879741012E-3</v>
          </cell>
          <cell r="AK310">
            <v>0.13237142857143219</v>
          </cell>
          <cell r="AL310">
            <v>15.900499999999999</v>
          </cell>
          <cell r="AM310">
            <v>16.032871428571433</v>
          </cell>
          <cell r="AN310">
            <v>1.2882447665056305E-2</v>
          </cell>
          <cell r="AO310">
            <v>9.8399999999999571E-2</v>
          </cell>
          <cell r="AP310">
            <v>7.6383000000000001</v>
          </cell>
          <cell r="AQ310">
            <v>7.7366999999999999</v>
          </cell>
          <cell r="AR310">
            <v>5.1168081868930597E-3</v>
          </cell>
          <cell r="AS310">
            <v>0.21319999999999836</v>
          </cell>
          <cell r="AT310">
            <v>41.666600000000003</v>
          </cell>
          <cell r="AU310">
            <v>41.879800000000003</v>
          </cell>
          <cell r="AV310">
            <v>1.1813893047825718E-2</v>
          </cell>
          <cell r="AW310">
            <v>0.41819999999998253</v>
          </cell>
          <cell r="AX310">
            <v>35.399000000000001</v>
          </cell>
          <cell r="AY310">
            <v>35.817199999999985</v>
          </cell>
          <cell r="AZ310">
            <v>8.3968996635648743E-3</v>
          </cell>
          <cell r="BA310">
            <v>6.4428571428566936E-2</v>
          </cell>
          <cell r="BB310">
            <v>7.6729000000000003</v>
          </cell>
          <cell r="BC310">
            <v>7.7373285714285673</v>
          </cell>
        </row>
        <row r="311">
          <cell r="B311">
            <v>263</v>
          </cell>
          <cell r="C311">
            <v>83</v>
          </cell>
          <cell r="D311">
            <v>1.1622100699441258E-2</v>
          </cell>
          <cell r="E311">
            <v>0.70665277777777724</v>
          </cell>
          <cell r="F311">
            <v>60.802500000000002</v>
          </cell>
          <cell r="G311">
            <v>61.509152777777778</v>
          </cell>
          <cell r="H311">
            <v>1.6188653385290963E-2</v>
          </cell>
          <cell r="I311">
            <v>1.1976899999999968</v>
          </cell>
          <cell r="J311">
            <v>73.9833</v>
          </cell>
          <cell r="K311">
            <v>75.180989999999994</v>
          </cell>
          <cell r="L311">
            <v>2.0907215676940757E-2</v>
          </cell>
          <cell r="M311">
            <v>1.1712222222222212E-2</v>
          </cell>
          <cell r="N311">
            <v>0.56020000000000003</v>
          </cell>
          <cell r="O311">
            <v>0.57191222222222227</v>
          </cell>
          <cell r="P311">
            <v>1.108045515013505E-2</v>
          </cell>
          <cell r="Q311">
            <v>1.2056211111111093</v>
          </cell>
          <cell r="R311">
            <v>108.8061</v>
          </cell>
          <cell r="S311">
            <v>110.01172111111111</v>
          </cell>
          <cell r="T311">
            <v>1.929338805529902E-2</v>
          </cell>
          <cell r="U311">
            <v>0.92734055555555839</v>
          </cell>
          <cell r="V311">
            <v>48.065199999999997</v>
          </cell>
          <cell r="W311">
            <v>48.992540555555557</v>
          </cell>
          <cell r="X311">
            <v>8.0706487562059049E-3</v>
          </cell>
          <cell r="Y311">
            <v>0.37004166666666755</v>
          </cell>
          <cell r="Z311">
            <v>45.850299999999997</v>
          </cell>
          <cell r="AA311">
            <v>46.220341666666663</v>
          </cell>
          <cell r="AB311">
            <v>1.3910797198332952E-2</v>
          </cell>
          <cell r="AC311">
            <v>0.69051388888888998</v>
          </cell>
          <cell r="AD311">
            <v>49.6387</v>
          </cell>
          <cell r="AE311">
            <v>50.329213888888887</v>
          </cell>
          <cell r="AF311">
            <v>1.1513358216120363E-2</v>
          </cell>
          <cell r="AG311">
            <v>0.19053111111111098</v>
          </cell>
          <cell r="AH311">
            <v>16.5487</v>
          </cell>
          <cell r="AI311">
            <v>16.73923111111111</v>
          </cell>
          <cell r="AJ311">
            <v>8.4265094988030548E-3</v>
          </cell>
          <cell r="AK311">
            <v>0.13398571428571796</v>
          </cell>
          <cell r="AL311">
            <v>15.900499999999999</v>
          </cell>
          <cell r="AM311">
            <v>16.034485714285719</v>
          </cell>
          <cell r="AN311">
            <v>1.303955068536187E-2</v>
          </cell>
          <cell r="AO311">
            <v>9.9599999999999564E-2</v>
          </cell>
          <cell r="AP311">
            <v>7.6383000000000001</v>
          </cell>
          <cell r="AQ311">
            <v>7.7378999999999998</v>
          </cell>
          <cell r="AR311">
            <v>5.179208286733219E-3</v>
          </cell>
          <cell r="AS311">
            <v>0.21579999999999835</v>
          </cell>
          <cell r="AT311">
            <v>41.666600000000003</v>
          </cell>
          <cell r="AU311">
            <v>41.882400000000004</v>
          </cell>
          <cell r="AV311">
            <v>1.1957964914262617E-2</v>
          </cell>
          <cell r="AW311">
            <v>0.42329999999998236</v>
          </cell>
          <cell r="AX311">
            <v>35.399000000000001</v>
          </cell>
          <cell r="AY311">
            <v>35.822299999999984</v>
          </cell>
          <cell r="AZ311">
            <v>8.499300878974202E-3</v>
          </cell>
          <cell r="BA311">
            <v>6.5214285714281159E-2</v>
          </cell>
          <cell r="BB311">
            <v>7.6729000000000003</v>
          </cell>
          <cell r="BC311">
            <v>7.7381142857142811</v>
          </cell>
        </row>
        <row r="312">
          <cell r="B312">
            <v>264</v>
          </cell>
          <cell r="C312">
            <v>84</v>
          </cell>
          <cell r="D312">
            <v>1.1762126009073084E-2</v>
          </cell>
          <cell r="E312">
            <v>0.71516666666666617</v>
          </cell>
          <cell r="F312">
            <v>60.802500000000002</v>
          </cell>
          <cell r="G312">
            <v>61.51766666666667</v>
          </cell>
          <cell r="H312">
            <v>1.6383697401981215E-2</v>
          </cell>
          <cell r="I312">
            <v>1.2121199999999968</v>
          </cell>
          <cell r="J312">
            <v>73.9833</v>
          </cell>
          <cell r="K312">
            <v>75.195419999999999</v>
          </cell>
          <cell r="L312">
            <v>2.1159109841723173E-2</v>
          </cell>
          <cell r="M312">
            <v>1.1853333333333323E-2</v>
          </cell>
          <cell r="N312">
            <v>0.56020000000000003</v>
          </cell>
          <cell r="O312">
            <v>0.5720533333333333</v>
          </cell>
          <cell r="P312">
            <v>1.1213954609775232E-2</v>
          </cell>
          <cell r="Q312">
            <v>1.2201466666666647</v>
          </cell>
          <cell r="R312">
            <v>108.8061</v>
          </cell>
          <cell r="S312">
            <v>110.02624666666667</v>
          </cell>
          <cell r="T312">
            <v>1.9525838513796596E-2</v>
          </cell>
          <cell r="U312">
            <v>0.9385133333333362</v>
          </cell>
          <cell r="V312">
            <v>48.065199999999997</v>
          </cell>
          <cell r="W312">
            <v>49.00371333333333</v>
          </cell>
          <cell r="X312">
            <v>8.1678854882083849E-3</v>
          </cell>
          <cell r="Y312">
            <v>0.37450000000000094</v>
          </cell>
          <cell r="Z312">
            <v>45.850299999999997</v>
          </cell>
          <cell r="AA312">
            <v>46.224799999999995</v>
          </cell>
          <cell r="AB312">
            <v>1.4078397164577929E-2</v>
          </cell>
          <cell r="AC312">
            <v>0.69883333333333442</v>
          </cell>
          <cell r="AD312">
            <v>49.6387</v>
          </cell>
          <cell r="AE312">
            <v>50.337533333333333</v>
          </cell>
          <cell r="AF312">
            <v>1.1652073375350727E-2</v>
          </cell>
          <cell r="AG312">
            <v>0.19282666666666656</v>
          </cell>
          <cell r="AH312">
            <v>16.5487</v>
          </cell>
          <cell r="AI312">
            <v>16.741526666666665</v>
          </cell>
          <cell r="AJ312">
            <v>8.5280337096320068E-3</v>
          </cell>
          <cell r="AK312">
            <v>0.13560000000000372</v>
          </cell>
          <cell r="AL312">
            <v>15.900499999999999</v>
          </cell>
          <cell r="AM312">
            <v>16.036100000000005</v>
          </cell>
          <cell r="AN312">
            <v>1.3196653705667433E-2</v>
          </cell>
          <cell r="AO312">
            <v>0.10079999999999956</v>
          </cell>
          <cell r="AP312">
            <v>7.6383000000000001</v>
          </cell>
          <cell r="AQ312">
            <v>7.7390999999999996</v>
          </cell>
          <cell r="AR312">
            <v>5.2416083865733784E-3</v>
          </cell>
          <cell r="AS312">
            <v>0.21839999999999832</v>
          </cell>
          <cell r="AT312">
            <v>41.666600000000003</v>
          </cell>
          <cell r="AU312">
            <v>41.884999999999998</v>
          </cell>
          <cell r="AV312">
            <v>1.2102036780699515E-2</v>
          </cell>
          <cell r="AW312">
            <v>0.42839999999998213</v>
          </cell>
          <cell r="AX312">
            <v>35.399000000000001</v>
          </cell>
          <cell r="AY312">
            <v>35.827399999999983</v>
          </cell>
          <cell r="AZ312">
            <v>8.6017020943835298E-3</v>
          </cell>
          <cell r="BA312">
            <v>6.5999999999995396E-2</v>
          </cell>
          <cell r="BB312">
            <v>7.6729000000000003</v>
          </cell>
          <cell r="BC312">
            <v>7.7388999999999957</v>
          </cell>
        </row>
        <row r="313">
          <cell r="B313">
            <v>265</v>
          </cell>
          <cell r="C313">
            <v>85</v>
          </cell>
          <cell r="D313">
            <v>1.1902151318704904E-2</v>
          </cell>
          <cell r="E313">
            <v>0.72368055555555499</v>
          </cell>
          <cell r="F313">
            <v>60.802500000000002</v>
          </cell>
          <cell r="G313">
            <v>61.526180555555555</v>
          </cell>
          <cell r="H313">
            <v>1.657874141867147E-2</v>
          </cell>
          <cell r="I313">
            <v>1.2265499999999969</v>
          </cell>
          <cell r="J313">
            <v>73.9833</v>
          </cell>
          <cell r="K313">
            <v>75.209850000000003</v>
          </cell>
          <cell r="L313">
            <v>2.1411004006505592E-2</v>
          </cell>
          <cell r="M313">
            <v>1.1994444444444434E-2</v>
          </cell>
          <cell r="N313">
            <v>0.56020000000000003</v>
          </cell>
          <cell r="O313">
            <v>0.57219444444444445</v>
          </cell>
          <cell r="P313">
            <v>1.1347454069415413E-2</v>
          </cell>
          <cell r="Q313">
            <v>1.2346722222222202</v>
          </cell>
          <cell r="R313">
            <v>108.8061</v>
          </cell>
          <cell r="S313">
            <v>110.04077222222222</v>
          </cell>
          <cell r="T313">
            <v>1.9758288972294178E-2</v>
          </cell>
          <cell r="U313">
            <v>0.94968611111111401</v>
          </cell>
          <cell r="V313">
            <v>48.065199999999997</v>
          </cell>
          <cell r="W313">
            <v>49.01488611111111</v>
          </cell>
          <cell r="X313">
            <v>8.2651222202108666E-3</v>
          </cell>
          <cell r="Y313">
            <v>0.37895833333333429</v>
          </cell>
          <cell r="Z313">
            <v>45.850299999999997</v>
          </cell>
          <cell r="AA313">
            <v>46.229258333333334</v>
          </cell>
          <cell r="AB313">
            <v>1.4245997130822904E-2</v>
          </cell>
          <cell r="AC313">
            <v>0.70715277777777885</v>
          </cell>
          <cell r="AD313">
            <v>49.6387</v>
          </cell>
          <cell r="AE313">
            <v>50.345852777777779</v>
          </cell>
          <cell r="AF313">
            <v>1.1790788534581091E-2</v>
          </cell>
          <cell r="AG313">
            <v>0.19512222222222214</v>
          </cell>
          <cell r="AH313">
            <v>16.5487</v>
          </cell>
          <cell r="AI313">
            <v>16.743822222222221</v>
          </cell>
          <cell r="AJ313">
            <v>8.6295579204609587E-3</v>
          </cell>
          <cell r="AK313">
            <v>0.13721428571428948</v>
          </cell>
          <cell r="AL313">
            <v>15.900499999999999</v>
          </cell>
          <cell r="AM313">
            <v>16.037714285714287</v>
          </cell>
          <cell r="AN313">
            <v>1.3353756725972998E-2</v>
          </cell>
          <cell r="AO313">
            <v>0.10199999999999955</v>
          </cell>
          <cell r="AP313">
            <v>7.6383000000000001</v>
          </cell>
          <cell r="AQ313">
            <v>7.7402999999999995</v>
          </cell>
          <cell r="AR313">
            <v>5.3040084864135377E-3</v>
          </cell>
          <cell r="AS313">
            <v>0.22099999999999831</v>
          </cell>
          <cell r="AT313">
            <v>41.666600000000003</v>
          </cell>
          <cell r="AU313">
            <v>41.887599999999999</v>
          </cell>
          <cell r="AV313">
            <v>1.2246108647136414E-2</v>
          </cell>
          <cell r="AW313">
            <v>0.4334999999999819</v>
          </cell>
          <cell r="AX313">
            <v>35.399000000000001</v>
          </cell>
          <cell r="AY313">
            <v>35.832499999999982</v>
          </cell>
          <cell r="AZ313">
            <v>8.7041033097928575E-3</v>
          </cell>
          <cell r="BA313">
            <v>6.6785714285709633E-2</v>
          </cell>
          <cell r="BB313">
            <v>7.6729000000000003</v>
          </cell>
          <cell r="BC313">
            <v>7.7396857142857103</v>
          </cell>
        </row>
        <row r="314">
          <cell r="B314">
            <v>266</v>
          </cell>
          <cell r="C314">
            <v>86</v>
          </cell>
          <cell r="D314">
            <v>1.2042176628336726E-2</v>
          </cell>
          <cell r="E314">
            <v>0.73219444444444393</v>
          </cell>
          <cell r="F314">
            <v>60.802500000000002</v>
          </cell>
          <cell r="G314">
            <v>61.534694444444447</v>
          </cell>
          <cell r="H314">
            <v>1.6773785435361722E-2</v>
          </cell>
          <cell r="I314">
            <v>1.2409799999999969</v>
          </cell>
          <cell r="J314">
            <v>73.9833</v>
          </cell>
          <cell r="K314">
            <v>75.224279999999993</v>
          </cell>
          <cell r="L314">
            <v>2.1662898171288011E-2</v>
          </cell>
          <cell r="M314">
            <v>1.2135555555555547E-2</v>
          </cell>
          <cell r="N314">
            <v>0.56020000000000003</v>
          </cell>
          <cell r="O314">
            <v>0.5723355555555556</v>
          </cell>
          <cell r="P314">
            <v>1.1480953529055595E-2</v>
          </cell>
          <cell r="Q314">
            <v>1.2491977777777759</v>
          </cell>
          <cell r="R314">
            <v>108.8061</v>
          </cell>
          <cell r="S314">
            <v>110.05529777777778</v>
          </cell>
          <cell r="T314">
            <v>1.9990739430791753E-2</v>
          </cell>
          <cell r="U314">
            <v>0.96085888888889193</v>
          </cell>
          <cell r="V314">
            <v>48.065199999999997</v>
          </cell>
          <cell r="W314">
            <v>49.02605888888889</v>
          </cell>
          <cell r="X314">
            <v>8.3623589522133467E-3</v>
          </cell>
          <cell r="Y314">
            <v>0.38341666666666763</v>
          </cell>
          <cell r="Z314">
            <v>45.850299999999997</v>
          </cell>
          <cell r="AA314">
            <v>46.233716666666666</v>
          </cell>
          <cell r="AB314">
            <v>1.441359709706788E-2</v>
          </cell>
          <cell r="AC314">
            <v>0.71547222222222329</v>
          </cell>
          <cell r="AD314">
            <v>49.6387</v>
          </cell>
          <cell r="AE314">
            <v>50.354172222222225</v>
          </cell>
          <cell r="AF314">
            <v>1.1929503693811459E-2</v>
          </cell>
          <cell r="AG314">
            <v>0.19741777777777766</v>
          </cell>
          <cell r="AH314">
            <v>16.5487</v>
          </cell>
          <cell r="AI314">
            <v>16.746117777777776</v>
          </cell>
          <cell r="AJ314">
            <v>8.7310821312899124E-3</v>
          </cell>
          <cell r="AK314">
            <v>0.13882857142857524</v>
          </cell>
          <cell r="AL314">
            <v>15.900499999999999</v>
          </cell>
          <cell r="AM314">
            <v>16.039328571428573</v>
          </cell>
          <cell r="AN314">
            <v>1.3510859746278563E-2</v>
          </cell>
          <cell r="AO314">
            <v>0.10319999999999954</v>
          </cell>
          <cell r="AP314">
            <v>7.6383000000000001</v>
          </cell>
          <cell r="AQ314">
            <v>7.7414999999999994</v>
          </cell>
          <cell r="AR314">
            <v>5.3664085862536962E-3</v>
          </cell>
          <cell r="AS314">
            <v>0.2235999999999983</v>
          </cell>
          <cell r="AT314">
            <v>41.666600000000003</v>
          </cell>
          <cell r="AU314">
            <v>41.8902</v>
          </cell>
          <cell r="AV314">
            <v>1.2390180513573313E-2</v>
          </cell>
          <cell r="AW314">
            <v>0.43859999999998173</v>
          </cell>
          <cell r="AX314">
            <v>35.399000000000001</v>
          </cell>
          <cell r="AY314">
            <v>35.837599999999981</v>
          </cell>
          <cell r="AZ314">
            <v>8.8065045252021853E-3</v>
          </cell>
          <cell r="BA314">
            <v>6.7571428571423856E-2</v>
          </cell>
          <cell r="BB314">
            <v>7.6729000000000003</v>
          </cell>
          <cell r="BC314">
            <v>7.740471428571424</v>
          </cell>
        </row>
        <row r="315">
          <cell r="B315">
            <v>267</v>
          </cell>
          <cell r="C315">
            <v>87</v>
          </cell>
          <cell r="D315">
            <v>1.2182201937968548E-2</v>
          </cell>
          <cell r="E315">
            <v>0.74070833333333275</v>
          </cell>
          <cell r="F315">
            <v>60.802500000000002</v>
          </cell>
          <cell r="G315">
            <v>61.543208333333332</v>
          </cell>
          <cell r="H315">
            <v>1.6968829452051973E-2</v>
          </cell>
          <cell r="I315">
            <v>1.2554099999999968</v>
          </cell>
          <cell r="J315">
            <v>73.9833</v>
          </cell>
          <cell r="K315">
            <v>75.238709999999998</v>
          </cell>
          <cell r="L315">
            <v>2.1914792336070431E-2</v>
          </cell>
          <cell r="M315">
            <v>1.2276666666666656E-2</v>
          </cell>
          <cell r="N315">
            <v>0.56020000000000003</v>
          </cell>
          <cell r="O315">
            <v>0.57247666666666663</v>
          </cell>
          <cell r="P315">
            <v>1.1614452988695774E-2</v>
          </cell>
          <cell r="Q315">
            <v>1.2637233333333313</v>
          </cell>
          <cell r="R315">
            <v>108.8061</v>
          </cell>
          <cell r="S315">
            <v>110.06982333333333</v>
          </cell>
          <cell r="T315">
            <v>2.0223189889289332E-2</v>
          </cell>
          <cell r="U315">
            <v>0.97203166666666962</v>
          </cell>
          <cell r="V315">
            <v>48.065199999999997</v>
          </cell>
          <cell r="W315">
            <v>49.037231666666663</v>
          </cell>
          <cell r="X315">
            <v>8.4595956842158267E-3</v>
          </cell>
          <cell r="Y315">
            <v>0.38787500000000091</v>
          </cell>
          <cell r="Z315">
            <v>45.850299999999997</v>
          </cell>
          <cell r="AA315">
            <v>46.238174999999998</v>
          </cell>
          <cell r="AB315">
            <v>1.4581197063312856E-2</v>
          </cell>
          <cell r="AC315">
            <v>0.72379166666666772</v>
          </cell>
          <cell r="AD315">
            <v>49.6387</v>
          </cell>
          <cell r="AE315">
            <v>50.362491666666671</v>
          </cell>
          <cell r="AF315">
            <v>1.2068218853041825E-2</v>
          </cell>
          <cell r="AG315">
            <v>0.19971333333333322</v>
          </cell>
          <cell r="AH315">
            <v>16.5487</v>
          </cell>
          <cell r="AI315">
            <v>16.748413333333332</v>
          </cell>
          <cell r="AJ315">
            <v>8.8326063421188643E-3</v>
          </cell>
          <cell r="AK315">
            <v>0.14044285714286101</v>
          </cell>
          <cell r="AL315">
            <v>15.900499999999999</v>
          </cell>
          <cell r="AM315">
            <v>16.040942857142859</v>
          </cell>
          <cell r="AN315">
            <v>1.366796276658413E-2</v>
          </cell>
          <cell r="AO315">
            <v>0.10439999999999953</v>
          </cell>
          <cell r="AP315">
            <v>7.6383000000000001</v>
          </cell>
          <cell r="AQ315">
            <v>7.7426999999999992</v>
          </cell>
          <cell r="AR315">
            <v>5.4288086860938556E-3</v>
          </cell>
          <cell r="AS315">
            <v>0.22619999999999826</v>
          </cell>
          <cell r="AT315">
            <v>41.666600000000003</v>
          </cell>
          <cell r="AU315">
            <v>41.892800000000001</v>
          </cell>
          <cell r="AV315">
            <v>1.2534252380010213E-2</v>
          </cell>
          <cell r="AW315">
            <v>0.4436999999999815</v>
          </cell>
          <cell r="AX315">
            <v>35.399000000000001</v>
          </cell>
          <cell r="AY315">
            <v>35.842699999999979</v>
          </cell>
          <cell r="AZ315">
            <v>8.908905740611513E-3</v>
          </cell>
          <cell r="BA315">
            <v>6.8357142857138092E-2</v>
          </cell>
          <cell r="BB315">
            <v>7.6729000000000003</v>
          </cell>
          <cell r="BC315">
            <v>7.7412571428571386</v>
          </cell>
        </row>
        <row r="316">
          <cell r="B316">
            <v>268</v>
          </cell>
          <cell r="C316">
            <v>88</v>
          </cell>
          <cell r="D316">
            <v>1.2322227247600372E-2</v>
          </cell>
          <cell r="E316">
            <v>0.74922222222222168</v>
          </cell>
          <cell r="F316">
            <v>60.802500000000002</v>
          </cell>
          <cell r="G316">
            <v>61.551722222222224</v>
          </cell>
          <cell r="H316">
            <v>1.7163873468742225E-2</v>
          </cell>
          <cell r="I316">
            <v>1.2698399999999967</v>
          </cell>
          <cell r="J316">
            <v>73.9833</v>
          </cell>
          <cell r="K316">
            <v>75.253140000000002</v>
          </cell>
          <cell r="L316">
            <v>2.2166686500852847E-2</v>
          </cell>
          <cell r="M316">
            <v>1.2417777777777767E-2</v>
          </cell>
          <cell r="N316">
            <v>0.56020000000000003</v>
          </cell>
          <cell r="O316">
            <v>0.57261777777777778</v>
          </cell>
          <cell r="P316">
            <v>1.1747952448335958E-2</v>
          </cell>
          <cell r="Q316">
            <v>1.2782488888888868</v>
          </cell>
          <cell r="R316">
            <v>108.8061</v>
          </cell>
          <cell r="S316">
            <v>110.08434888888888</v>
          </cell>
          <cell r="T316">
            <v>2.0455640347786911E-2</v>
          </cell>
          <cell r="U316">
            <v>0.98320444444444743</v>
          </cell>
          <cell r="V316">
            <v>48.065199999999997</v>
          </cell>
          <cell r="W316">
            <v>49.048404444444444</v>
          </cell>
          <cell r="X316">
            <v>8.5568324162183084E-3</v>
          </cell>
          <cell r="Y316">
            <v>0.39233333333333431</v>
          </cell>
          <cell r="Z316">
            <v>45.850299999999997</v>
          </cell>
          <cell r="AA316">
            <v>46.24263333333333</v>
          </cell>
          <cell r="AB316">
            <v>1.4748797029557829E-2</v>
          </cell>
          <cell r="AC316">
            <v>0.73211111111111227</v>
          </cell>
          <cell r="AD316">
            <v>49.6387</v>
          </cell>
          <cell r="AE316">
            <v>50.370811111111109</v>
          </cell>
          <cell r="AF316">
            <v>1.2206934012272189E-2</v>
          </cell>
          <cell r="AG316">
            <v>0.20200888888888879</v>
          </cell>
          <cell r="AH316">
            <v>16.5487</v>
          </cell>
          <cell r="AI316">
            <v>16.750708888888887</v>
          </cell>
          <cell r="AJ316">
            <v>8.9341305529478162E-3</v>
          </cell>
          <cell r="AK316">
            <v>0.14205714285714674</v>
          </cell>
          <cell r="AL316">
            <v>15.900499999999999</v>
          </cell>
          <cell r="AM316">
            <v>16.042557142857145</v>
          </cell>
          <cell r="AN316">
            <v>1.3825065786889693E-2</v>
          </cell>
          <cell r="AO316">
            <v>0.10559999999999954</v>
          </cell>
          <cell r="AP316">
            <v>7.6383000000000001</v>
          </cell>
          <cell r="AQ316">
            <v>7.7439</v>
          </cell>
          <cell r="AR316">
            <v>5.4912087859340149E-3</v>
          </cell>
          <cell r="AS316">
            <v>0.22879999999999825</v>
          </cell>
          <cell r="AT316">
            <v>41.666600000000003</v>
          </cell>
          <cell r="AU316">
            <v>41.895400000000002</v>
          </cell>
          <cell r="AV316">
            <v>1.2678324246447112E-2</v>
          </cell>
          <cell r="AW316">
            <v>0.44879999999998127</v>
          </cell>
          <cell r="AX316">
            <v>35.399000000000001</v>
          </cell>
          <cell r="AY316">
            <v>35.847799999999985</v>
          </cell>
          <cell r="AZ316">
            <v>9.0113069560208408E-3</v>
          </cell>
          <cell r="BA316">
            <v>6.9142857142852315E-2</v>
          </cell>
          <cell r="BB316">
            <v>7.6729000000000003</v>
          </cell>
          <cell r="BC316">
            <v>7.7420428571428523</v>
          </cell>
        </row>
        <row r="317">
          <cell r="B317">
            <v>269</v>
          </cell>
          <cell r="C317">
            <v>89</v>
          </cell>
          <cell r="D317">
            <v>1.2462252557232194E-2</v>
          </cell>
          <cell r="E317">
            <v>0.7577361111111105</v>
          </cell>
          <cell r="F317">
            <v>60.802500000000002</v>
          </cell>
          <cell r="G317">
            <v>61.560236111111109</v>
          </cell>
          <cell r="H317">
            <v>1.735891748543248E-2</v>
          </cell>
          <cell r="I317">
            <v>1.2842699999999967</v>
          </cell>
          <cell r="J317">
            <v>73.9833</v>
          </cell>
          <cell r="K317">
            <v>75.267569999999992</v>
          </cell>
          <cell r="L317">
            <v>2.241858066563527E-2</v>
          </cell>
          <cell r="M317">
            <v>1.2558888888888878E-2</v>
          </cell>
          <cell r="N317">
            <v>0.56020000000000003</v>
          </cell>
          <cell r="O317">
            <v>0.57275888888888893</v>
          </cell>
          <cell r="P317">
            <v>1.1881451907976136E-2</v>
          </cell>
          <cell r="Q317">
            <v>1.2927744444444424</v>
          </cell>
          <cell r="R317">
            <v>108.8061</v>
          </cell>
          <cell r="S317">
            <v>110.09887444444445</v>
          </cell>
          <cell r="T317">
            <v>2.068809080628449E-2</v>
          </cell>
          <cell r="U317">
            <v>0.99437722222222524</v>
          </cell>
          <cell r="V317">
            <v>48.065199999999997</v>
          </cell>
          <cell r="W317">
            <v>49.059577222222224</v>
          </cell>
          <cell r="X317">
            <v>8.6540691482207902E-3</v>
          </cell>
          <cell r="Y317">
            <v>0.39679166666666771</v>
          </cell>
          <cell r="Z317">
            <v>45.850299999999997</v>
          </cell>
          <cell r="AA317">
            <v>46.247091666666662</v>
          </cell>
          <cell r="AB317">
            <v>1.4916396995802805E-2</v>
          </cell>
          <cell r="AC317">
            <v>0.7404305555555567</v>
          </cell>
          <cell r="AD317">
            <v>49.6387</v>
          </cell>
          <cell r="AE317">
            <v>50.379130555555555</v>
          </cell>
          <cell r="AF317">
            <v>1.2345649171502555E-2</v>
          </cell>
          <cell r="AG317">
            <v>0.20430444444444437</v>
          </cell>
          <cell r="AH317">
            <v>16.5487</v>
          </cell>
          <cell r="AI317">
            <v>16.753004444444443</v>
          </cell>
          <cell r="AJ317">
            <v>9.0356547637767699E-3</v>
          </cell>
          <cell r="AK317">
            <v>0.1436714285714325</v>
          </cell>
          <cell r="AL317">
            <v>15.900499999999999</v>
          </cell>
          <cell r="AM317">
            <v>16.044171428571431</v>
          </cell>
          <cell r="AN317">
            <v>1.3982168807195258E-2</v>
          </cell>
          <cell r="AO317">
            <v>0.10679999999999953</v>
          </cell>
          <cell r="AP317">
            <v>7.6383000000000001</v>
          </cell>
          <cell r="AQ317">
            <v>7.7450999999999999</v>
          </cell>
          <cell r="AR317">
            <v>5.5536088857741743E-3</v>
          </cell>
          <cell r="AS317">
            <v>0.23139999999999822</v>
          </cell>
          <cell r="AT317">
            <v>41.666600000000003</v>
          </cell>
          <cell r="AU317">
            <v>41.898000000000003</v>
          </cell>
          <cell r="AV317">
            <v>1.2822396112884009E-2</v>
          </cell>
          <cell r="AW317">
            <v>0.45389999999998104</v>
          </cell>
          <cell r="AX317">
            <v>35.399000000000001</v>
          </cell>
          <cell r="AY317">
            <v>35.852899999999984</v>
          </cell>
          <cell r="AZ317">
            <v>9.1137081714301703E-3</v>
          </cell>
          <cell r="BA317">
            <v>6.9928571428566552E-2</v>
          </cell>
          <cell r="BB317">
            <v>7.6729000000000003</v>
          </cell>
          <cell r="BC317">
            <v>7.742828571428567</v>
          </cell>
        </row>
        <row r="318">
          <cell r="B318">
            <v>270</v>
          </cell>
          <cell r="C318">
            <v>90</v>
          </cell>
          <cell r="D318">
            <v>1.2602277866864017E-2</v>
          </cell>
          <cell r="E318">
            <v>0.76624999999999943</v>
          </cell>
          <cell r="F318">
            <v>60.802500000000002</v>
          </cell>
          <cell r="G318">
            <v>61.568750000000001</v>
          </cell>
          <cell r="H318">
            <v>1.7553961502122732E-2</v>
          </cell>
          <cell r="I318">
            <v>1.2986999999999966</v>
          </cell>
          <cell r="J318">
            <v>73.9833</v>
          </cell>
          <cell r="K318">
            <v>75.281999999999996</v>
          </cell>
          <cell r="L318">
            <v>2.2670474830417682E-2</v>
          </cell>
          <cell r="M318">
            <v>1.2699999999999987E-2</v>
          </cell>
          <cell r="N318">
            <v>0.56020000000000003</v>
          </cell>
          <cell r="O318">
            <v>0.57289999999999996</v>
          </cell>
          <cell r="P318">
            <v>1.201495136761632E-2</v>
          </cell>
          <cell r="Q318">
            <v>1.3072999999999979</v>
          </cell>
          <cell r="R318">
            <v>108.8061</v>
          </cell>
          <cell r="S318">
            <v>110.1134</v>
          </cell>
          <cell r="T318">
            <v>2.0920541264782069E-2</v>
          </cell>
          <cell r="U318">
            <v>1.0055500000000031</v>
          </cell>
          <cell r="V318">
            <v>48.065199999999997</v>
          </cell>
          <cell r="W318">
            <v>49.070750000000004</v>
          </cell>
          <cell r="X318">
            <v>8.7513058802232702E-3</v>
          </cell>
          <cell r="Y318">
            <v>0.40125000000000099</v>
          </cell>
          <cell r="Z318">
            <v>45.850299999999997</v>
          </cell>
          <cell r="AA318">
            <v>46.251549999999995</v>
          </cell>
          <cell r="AB318">
            <v>1.5083996962047781E-2</v>
          </cell>
          <cell r="AC318">
            <v>0.74875000000000114</v>
          </cell>
          <cell r="AD318">
            <v>49.6387</v>
          </cell>
          <cell r="AE318">
            <v>50.387450000000001</v>
          </cell>
          <cell r="AF318">
            <v>1.2484364330732921E-2</v>
          </cell>
          <cell r="AG318">
            <v>0.20659999999999989</v>
          </cell>
          <cell r="AH318">
            <v>16.5487</v>
          </cell>
          <cell r="AI318">
            <v>16.755299999999998</v>
          </cell>
          <cell r="AJ318">
            <v>9.1371789746057218E-3</v>
          </cell>
          <cell r="AK318">
            <v>0.14528571428571826</v>
          </cell>
          <cell r="AL318">
            <v>15.900499999999999</v>
          </cell>
          <cell r="AM318">
            <v>16.045785714285717</v>
          </cell>
          <cell r="AN318">
            <v>1.4139271827500823E-2</v>
          </cell>
          <cell r="AO318">
            <v>0.10799999999999953</v>
          </cell>
          <cell r="AP318">
            <v>7.6383000000000001</v>
          </cell>
          <cell r="AQ318">
            <v>7.7462999999999997</v>
          </cell>
          <cell r="AR318">
            <v>5.6160089856143337E-3</v>
          </cell>
          <cell r="AS318">
            <v>0.23399999999999821</v>
          </cell>
          <cell r="AT318">
            <v>41.666600000000003</v>
          </cell>
          <cell r="AU318">
            <v>41.900599999999997</v>
          </cell>
          <cell r="AV318">
            <v>1.296646797932091E-2</v>
          </cell>
          <cell r="AW318">
            <v>0.45899999999998087</v>
          </cell>
          <cell r="AX318">
            <v>35.399000000000001</v>
          </cell>
          <cell r="AY318">
            <v>35.857999999999983</v>
          </cell>
          <cell r="AZ318">
            <v>9.2161093868394963E-3</v>
          </cell>
          <cell r="BA318">
            <v>7.0714285714280775E-2</v>
          </cell>
          <cell r="BB318">
            <v>7.6729000000000003</v>
          </cell>
          <cell r="BC318">
            <v>7.7436142857142807</v>
          </cell>
        </row>
        <row r="319">
          <cell r="B319">
            <v>271</v>
          </cell>
          <cell r="C319">
            <v>91</v>
          </cell>
          <cell r="D319">
            <v>1.2742303176495839E-2</v>
          </cell>
          <cell r="E319">
            <v>0.77476388888888836</v>
          </cell>
          <cell r="F319">
            <v>60.802500000000002</v>
          </cell>
          <cell r="G319">
            <v>61.577263888888893</v>
          </cell>
          <cell r="H319">
            <v>1.7749005518812984E-2</v>
          </cell>
          <cell r="I319">
            <v>1.3131299999999966</v>
          </cell>
          <cell r="J319">
            <v>73.9833</v>
          </cell>
          <cell r="K319">
            <v>75.296430000000001</v>
          </cell>
          <cell r="L319">
            <v>2.2922368995200105E-2</v>
          </cell>
          <cell r="M319">
            <v>1.28411111111111E-2</v>
          </cell>
          <cell r="N319">
            <v>0.56020000000000003</v>
          </cell>
          <cell r="O319">
            <v>0.57304111111111111</v>
          </cell>
          <cell r="P319">
            <v>1.2148450827256499E-2</v>
          </cell>
          <cell r="Q319">
            <v>1.3218255555555534</v>
          </cell>
          <cell r="R319">
            <v>108.8061</v>
          </cell>
          <cell r="S319">
            <v>110.12792555555555</v>
          </cell>
          <cell r="T319">
            <v>2.1152991723279647E-2</v>
          </cell>
          <cell r="U319">
            <v>1.016722777777781</v>
          </cell>
          <cell r="V319">
            <v>48.065199999999997</v>
          </cell>
          <cell r="W319">
            <v>49.081922777777777</v>
          </cell>
          <cell r="X319">
            <v>8.8485426122257502E-3</v>
          </cell>
          <cell r="Y319">
            <v>0.40570833333333428</v>
          </cell>
          <cell r="Z319">
            <v>45.850299999999997</v>
          </cell>
          <cell r="AA319">
            <v>46.256008333333334</v>
          </cell>
          <cell r="AB319">
            <v>1.5251596928292756E-2</v>
          </cell>
          <cell r="AC319">
            <v>0.75706944444444557</v>
          </cell>
          <cell r="AD319">
            <v>49.6387</v>
          </cell>
          <cell r="AE319">
            <v>50.395769444444447</v>
          </cell>
          <cell r="AF319">
            <v>1.2623079489963288E-2</v>
          </cell>
          <cell r="AG319">
            <v>0.20889555555555542</v>
          </cell>
          <cell r="AH319">
            <v>16.5487</v>
          </cell>
          <cell r="AI319">
            <v>16.757595555555557</v>
          </cell>
          <cell r="AJ319">
            <v>9.2387031854346737E-3</v>
          </cell>
          <cell r="AK319">
            <v>0.14690000000000403</v>
          </cell>
          <cell r="AL319">
            <v>15.900499999999999</v>
          </cell>
          <cell r="AM319">
            <v>16.047400000000003</v>
          </cell>
          <cell r="AN319">
            <v>1.4296374847806386E-2</v>
          </cell>
          <cell r="AO319">
            <v>0.10919999999999952</v>
          </cell>
          <cell r="AP319">
            <v>7.6383000000000001</v>
          </cell>
          <cell r="AQ319">
            <v>7.7474999999999996</v>
          </cell>
          <cell r="AR319">
            <v>5.678409085454493E-3</v>
          </cell>
          <cell r="AS319">
            <v>0.2365999999999982</v>
          </cell>
          <cell r="AT319">
            <v>41.666600000000003</v>
          </cell>
          <cell r="AU319">
            <v>41.903199999999998</v>
          </cell>
          <cell r="AV319">
            <v>1.311053984575781E-2</v>
          </cell>
          <cell r="AW319">
            <v>0.46409999999998064</v>
          </cell>
          <cell r="AX319">
            <v>35.399000000000001</v>
          </cell>
          <cell r="AY319">
            <v>35.863099999999982</v>
          </cell>
          <cell r="AZ319">
            <v>9.3185106022488241E-3</v>
          </cell>
          <cell r="BA319">
            <v>7.1499999999995012E-2</v>
          </cell>
          <cell r="BB319">
            <v>7.6729000000000003</v>
          </cell>
          <cell r="BC319">
            <v>7.7443999999999953</v>
          </cell>
        </row>
        <row r="320">
          <cell r="B320">
            <v>272</v>
          </cell>
          <cell r="C320">
            <v>92</v>
          </cell>
          <cell r="D320">
            <v>1.2882328486127663E-2</v>
          </cell>
          <cell r="E320">
            <v>0.78327777777777718</v>
          </cell>
          <cell r="F320">
            <v>60.802500000000002</v>
          </cell>
          <cell r="G320">
            <v>61.585777777777778</v>
          </cell>
          <cell r="H320">
            <v>1.7944049535503236E-2</v>
          </cell>
          <cell r="I320">
            <v>1.3275599999999965</v>
          </cell>
          <cell r="J320">
            <v>73.9833</v>
          </cell>
          <cell r="K320">
            <v>75.310859999999991</v>
          </cell>
          <cell r="L320">
            <v>2.3174263159982524E-2</v>
          </cell>
          <cell r="M320">
            <v>1.2982222222222211E-2</v>
          </cell>
          <cell r="N320">
            <v>0.56020000000000003</v>
          </cell>
          <cell r="O320">
            <v>0.57318222222222226</v>
          </cell>
          <cell r="P320">
            <v>1.2281950286896683E-2</v>
          </cell>
          <cell r="Q320">
            <v>1.336351111111109</v>
          </cell>
          <cell r="R320">
            <v>108.8061</v>
          </cell>
          <cell r="S320">
            <v>110.14245111111111</v>
          </cell>
          <cell r="T320">
            <v>2.1385442181777226E-2</v>
          </cell>
          <cell r="U320">
            <v>1.0278955555555587</v>
          </cell>
          <cell r="V320">
            <v>48.065199999999997</v>
          </cell>
          <cell r="W320">
            <v>49.093095555555557</v>
          </cell>
          <cell r="X320">
            <v>8.9457793442282319E-3</v>
          </cell>
          <cell r="Y320">
            <v>0.41016666666666768</v>
          </cell>
          <cell r="Z320">
            <v>45.850299999999997</v>
          </cell>
          <cell r="AA320">
            <v>46.260466666666666</v>
          </cell>
          <cell r="AB320">
            <v>1.541919689453773E-2</v>
          </cell>
          <cell r="AC320">
            <v>0.76538888888889001</v>
          </cell>
          <cell r="AD320">
            <v>49.6387</v>
          </cell>
          <cell r="AE320">
            <v>50.404088888888893</v>
          </cell>
          <cell r="AF320">
            <v>1.2761794649193652E-2</v>
          </cell>
          <cell r="AG320">
            <v>0.211191111111111</v>
          </cell>
          <cell r="AH320">
            <v>16.5487</v>
          </cell>
          <cell r="AI320">
            <v>16.759891111111113</v>
          </cell>
          <cell r="AJ320">
            <v>9.3402273962636274E-3</v>
          </cell>
          <cell r="AK320">
            <v>0.14851428571428979</v>
          </cell>
          <cell r="AL320">
            <v>15.900499999999999</v>
          </cell>
          <cell r="AM320">
            <v>16.049014285714289</v>
          </cell>
          <cell r="AN320">
            <v>1.4453477868111951E-2</v>
          </cell>
          <cell r="AO320">
            <v>0.11039999999999951</v>
          </cell>
          <cell r="AP320">
            <v>7.6383000000000001</v>
          </cell>
          <cell r="AQ320">
            <v>7.7486999999999995</v>
          </cell>
          <cell r="AR320">
            <v>5.7408091852946524E-3</v>
          </cell>
          <cell r="AS320">
            <v>0.23919999999999816</v>
          </cell>
          <cell r="AT320">
            <v>41.666600000000003</v>
          </cell>
          <cell r="AU320">
            <v>41.905799999999999</v>
          </cell>
          <cell r="AV320">
            <v>1.3254611712194707E-2</v>
          </cell>
          <cell r="AW320">
            <v>0.46919999999998041</v>
          </cell>
          <cell r="AX320">
            <v>35.399000000000001</v>
          </cell>
          <cell r="AY320">
            <v>35.86819999999998</v>
          </cell>
          <cell r="AZ320">
            <v>9.4209118176581518E-3</v>
          </cell>
          <cell r="BA320">
            <v>7.2285714285709249E-2</v>
          </cell>
          <cell r="BB320">
            <v>7.6729000000000003</v>
          </cell>
          <cell r="BC320">
            <v>7.7451857142857099</v>
          </cell>
        </row>
        <row r="321">
          <cell r="B321">
            <v>273</v>
          </cell>
          <cell r="C321">
            <v>93</v>
          </cell>
          <cell r="D321">
            <v>1.3022353795759485E-2</v>
          </cell>
          <cell r="E321">
            <v>0.79179166666666612</v>
          </cell>
          <cell r="F321">
            <v>60.802500000000002</v>
          </cell>
          <cell r="G321">
            <v>61.59429166666667</v>
          </cell>
          <cell r="H321">
            <v>1.8139093552193491E-2</v>
          </cell>
          <cell r="I321">
            <v>1.3419899999999965</v>
          </cell>
          <cell r="J321">
            <v>73.9833</v>
          </cell>
          <cell r="K321">
            <v>75.325289999999995</v>
          </cell>
          <cell r="L321">
            <v>2.342615732476494E-2</v>
          </cell>
          <cell r="M321">
            <v>1.3123333333333322E-2</v>
          </cell>
          <cell r="N321">
            <v>0.56020000000000003</v>
          </cell>
          <cell r="O321">
            <v>0.57332333333333341</v>
          </cell>
          <cell r="P321">
            <v>1.2415449746536862E-2</v>
          </cell>
          <cell r="Q321">
            <v>1.3508766666666645</v>
          </cell>
          <cell r="R321">
            <v>108.8061</v>
          </cell>
          <cell r="S321">
            <v>110.15697666666667</v>
          </cell>
          <cell r="T321">
            <v>2.1617892640274805E-2</v>
          </cell>
          <cell r="U321">
            <v>1.0390683333333364</v>
          </cell>
          <cell r="V321">
            <v>48.065199999999997</v>
          </cell>
          <cell r="W321">
            <v>49.104268333333337</v>
          </cell>
          <cell r="X321">
            <v>9.0430160762307137E-3</v>
          </cell>
          <cell r="Y321">
            <v>0.41462500000000108</v>
          </cell>
          <cell r="Z321">
            <v>45.850299999999997</v>
          </cell>
          <cell r="AA321">
            <v>46.264924999999998</v>
          </cell>
          <cell r="AB321">
            <v>1.5586796860782706E-2</v>
          </cell>
          <cell r="AC321">
            <v>0.77370833333333455</v>
          </cell>
          <cell r="AD321">
            <v>49.6387</v>
          </cell>
          <cell r="AE321">
            <v>50.412408333333332</v>
          </cell>
          <cell r="AF321">
            <v>1.290050980842402E-2</v>
          </cell>
          <cell r="AG321">
            <v>0.21348666666666657</v>
          </cell>
          <cell r="AH321">
            <v>16.5487</v>
          </cell>
          <cell r="AI321">
            <v>16.762186666666668</v>
          </cell>
          <cell r="AJ321">
            <v>9.4417516070925793E-3</v>
          </cell>
          <cell r="AK321">
            <v>0.15012857142857555</v>
          </cell>
          <cell r="AL321">
            <v>15.900499999999999</v>
          </cell>
          <cell r="AM321">
            <v>16.050628571428575</v>
          </cell>
          <cell r="AN321">
            <v>1.4610580888417516E-2</v>
          </cell>
          <cell r="AO321">
            <v>0.11159999999999951</v>
          </cell>
          <cell r="AP321">
            <v>7.6383000000000001</v>
          </cell>
          <cell r="AQ321">
            <v>7.7498999999999993</v>
          </cell>
          <cell r="AR321">
            <v>5.8032092851348117E-3</v>
          </cell>
          <cell r="AS321">
            <v>0.24179999999999816</v>
          </cell>
          <cell r="AT321">
            <v>41.666600000000003</v>
          </cell>
          <cell r="AU321">
            <v>41.9084</v>
          </cell>
          <cell r="AV321">
            <v>1.3398683578631606E-2</v>
          </cell>
          <cell r="AW321">
            <v>0.47429999999998024</v>
          </cell>
          <cell r="AX321">
            <v>35.399000000000001</v>
          </cell>
          <cell r="AY321">
            <v>35.873299999999979</v>
          </cell>
          <cell r="AZ321">
            <v>9.5233130330674813E-3</v>
          </cell>
          <cell r="BA321">
            <v>7.3071428571423472E-2</v>
          </cell>
          <cell r="BB321">
            <v>7.6729000000000003</v>
          </cell>
          <cell r="BC321">
            <v>7.7459714285714236</v>
          </cell>
        </row>
        <row r="322">
          <cell r="B322">
            <v>274</v>
          </cell>
          <cell r="C322">
            <v>94</v>
          </cell>
          <cell r="D322">
            <v>1.3162379105391307E-2</v>
          </cell>
          <cell r="E322">
            <v>0.80030555555555494</v>
          </cell>
          <cell r="F322">
            <v>60.802500000000002</v>
          </cell>
          <cell r="G322">
            <v>61.602805555555555</v>
          </cell>
          <cell r="H322">
            <v>1.8334137568883743E-2</v>
          </cell>
          <cell r="I322">
            <v>1.3564199999999964</v>
          </cell>
          <cell r="J322">
            <v>73.9833</v>
          </cell>
          <cell r="K322">
            <v>75.33972</v>
          </cell>
          <cell r="L322">
            <v>2.367805148954736E-2</v>
          </cell>
          <cell r="M322">
            <v>1.3264444444444435E-2</v>
          </cell>
          <cell r="N322">
            <v>0.56020000000000003</v>
          </cell>
          <cell r="O322">
            <v>0.57346444444444444</v>
          </cell>
          <cell r="P322">
            <v>1.2548949206177044E-2</v>
          </cell>
          <cell r="Q322">
            <v>1.36540222222222</v>
          </cell>
          <cell r="R322">
            <v>108.8061</v>
          </cell>
          <cell r="S322">
            <v>110.17150222222222</v>
          </cell>
          <cell r="T322">
            <v>2.185034309877238E-2</v>
          </cell>
          <cell r="U322">
            <v>1.0502411111111143</v>
          </cell>
          <cell r="V322">
            <v>48.065199999999997</v>
          </cell>
          <cell r="W322">
            <v>49.11544111111111</v>
          </cell>
          <cell r="X322">
            <v>9.1402528082331937E-3</v>
          </cell>
          <cell r="Y322">
            <v>0.41908333333333436</v>
          </cell>
          <cell r="Z322">
            <v>45.850299999999997</v>
          </cell>
          <cell r="AA322">
            <v>46.26938333333333</v>
          </cell>
          <cell r="AB322">
            <v>1.5754396827027679E-2</v>
          </cell>
          <cell r="AC322">
            <v>0.78202777777777899</v>
          </cell>
          <cell r="AD322">
            <v>49.6387</v>
          </cell>
          <cell r="AE322">
            <v>50.420727777777778</v>
          </cell>
          <cell r="AF322">
            <v>1.3039224967654386E-2</v>
          </cell>
          <cell r="AG322">
            <v>0.21578222222222213</v>
          </cell>
          <cell r="AH322">
            <v>16.5487</v>
          </cell>
          <cell r="AI322">
            <v>16.764482222222224</v>
          </cell>
          <cell r="AJ322">
            <v>9.5432758179215312E-3</v>
          </cell>
          <cell r="AK322">
            <v>0.15174285714286131</v>
          </cell>
          <cell r="AL322">
            <v>15.900499999999999</v>
          </cell>
          <cell r="AM322">
            <v>16.052242857142861</v>
          </cell>
          <cell r="AN322">
            <v>1.4767683908723081E-2</v>
          </cell>
          <cell r="AO322">
            <v>0.1127999999999995</v>
          </cell>
          <cell r="AP322">
            <v>7.6383000000000001</v>
          </cell>
          <cell r="AQ322">
            <v>7.7510999999999992</v>
          </cell>
          <cell r="AR322">
            <v>5.8656093849749702E-3</v>
          </cell>
          <cell r="AS322">
            <v>0.24439999999999812</v>
          </cell>
          <cell r="AT322">
            <v>41.666600000000003</v>
          </cell>
          <cell r="AU322">
            <v>41.911000000000001</v>
          </cell>
          <cell r="AV322">
            <v>1.3542755445068505E-2</v>
          </cell>
          <cell r="AW322">
            <v>0.47939999999998001</v>
          </cell>
          <cell r="AX322">
            <v>35.399000000000001</v>
          </cell>
          <cell r="AY322">
            <v>35.878399999999978</v>
          </cell>
          <cell r="AZ322">
            <v>9.6257142484768073E-3</v>
          </cell>
          <cell r="BA322">
            <v>7.3857142857137709E-2</v>
          </cell>
          <cell r="BB322">
            <v>7.6729000000000003</v>
          </cell>
          <cell r="BC322">
            <v>7.7467571428571382</v>
          </cell>
        </row>
        <row r="323">
          <cell r="B323">
            <v>275</v>
          </cell>
          <cell r="C323">
            <v>95</v>
          </cell>
          <cell r="D323">
            <v>1.3302404415023127E-2</v>
          </cell>
          <cell r="E323">
            <v>0.80881944444444387</v>
          </cell>
          <cell r="F323">
            <v>60.802500000000002</v>
          </cell>
          <cell r="G323">
            <v>61.611319444444447</v>
          </cell>
          <cell r="H323">
            <v>1.8529181585573994E-2</v>
          </cell>
          <cell r="I323">
            <v>1.3708499999999963</v>
          </cell>
          <cell r="J323">
            <v>73.9833</v>
          </cell>
          <cell r="K323">
            <v>75.35414999999999</v>
          </cell>
          <cell r="L323">
            <v>2.3929945654329782E-2</v>
          </cell>
          <cell r="M323">
            <v>1.3405555555555544E-2</v>
          </cell>
          <cell r="N323">
            <v>0.56020000000000003</v>
          </cell>
          <cell r="O323">
            <v>0.57360555555555559</v>
          </cell>
          <cell r="P323">
            <v>1.2682448665817225E-2</v>
          </cell>
          <cell r="Q323">
            <v>1.3799277777777756</v>
          </cell>
          <cell r="R323">
            <v>108.8061</v>
          </cell>
          <cell r="S323">
            <v>110.18602777777778</v>
          </cell>
          <cell r="T323">
            <v>2.2082793557269963E-2</v>
          </cell>
          <cell r="U323">
            <v>1.0614138888888922</v>
          </cell>
          <cell r="V323">
            <v>48.065199999999997</v>
          </cell>
          <cell r="W323">
            <v>49.12661388888889</v>
          </cell>
          <cell r="X323">
            <v>9.2374895402356737E-3</v>
          </cell>
          <cell r="Y323">
            <v>0.4235416666666677</v>
          </cell>
          <cell r="Z323">
            <v>45.850299999999997</v>
          </cell>
          <cell r="AA323">
            <v>46.273841666666662</v>
          </cell>
          <cell r="AB323">
            <v>1.5921996793272657E-2</v>
          </cell>
          <cell r="AC323">
            <v>0.79034722222222342</v>
          </cell>
          <cell r="AD323">
            <v>49.6387</v>
          </cell>
          <cell r="AE323">
            <v>50.429047222222223</v>
          </cell>
          <cell r="AF323">
            <v>1.317794012688475E-2</v>
          </cell>
          <cell r="AG323">
            <v>0.21807777777777765</v>
          </cell>
          <cell r="AH323">
            <v>16.5487</v>
          </cell>
          <cell r="AI323">
            <v>16.766777777777779</v>
          </cell>
          <cell r="AJ323">
            <v>9.6448000287504849E-3</v>
          </cell>
          <cell r="AK323">
            <v>0.15335714285714705</v>
          </cell>
          <cell r="AL323">
            <v>15.900499999999999</v>
          </cell>
          <cell r="AM323">
            <v>16.053857142857147</v>
          </cell>
          <cell r="AN323">
            <v>1.4924786929028645E-2</v>
          </cell>
          <cell r="AO323">
            <v>0.1139999999999995</v>
          </cell>
          <cell r="AP323">
            <v>7.6383000000000001</v>
          </cell>
          <cell r="AQ323">
            <v>7.7523</v>
          </cell>
          <cell r="AR323">
            <v>5.9280094848151296E-3</v>
          </cell>
          <cell r="AS323">
            <v>0.24699999999999811</v>
          </cell>
          <cell r="AT323">
            <v>41.666600000000003</v>
          </cell>
          <cell r="AU323">
            <v>41.913600000000002</v>
          </cell>
          <cell r="AV323">
            <v>1.3686827311505405E-2</v>
          </cell>
          <cell r="AW323">
            <v>0.48449999999997978</v>
          </cell>
          <cell r="AX323">
            <v>35.399000000000001</v>
          </cell>
          <cell r="AY323">
            <v>35.883499999999984</v>
          </cell>
          <cell r="AZ323">
            <v>9.7281154638861351E-3</v>
          </cell>
          <cell r="BA323">
            <v>7.4642857142851932E-2</v>
          </cell>
          <cell r="BB323">
            <v>7.6729000000000003</v>
          </cell>
          <cell r="BC323">
            <v>7.747542857142852</v>
          </cell>
        </row>
        <row r="324">
          <cell r="B324">
            <v>276</v>
          </cell>
          <cell r="C324">
            <v>96</v>
          </cell>
          <cell r="D324">
            <v>1.3442429724654949E-2</v>
          </cell>
          <cell r="E324">
            <v>0.81733333333333269</v>
          </cell>
          <cell r="F324">
            <v>60.802500000000002</v>
          </cell>
          <cell r="G324">
            <v>61.619833333333332</v>
          </cell>
          <cell r="H324">
            <v>1.8724225602264246E-2</v>
          </cell>
          <cell r="I324">
            <v>1.3852799999999965</v>
          </cell>
          <cell r="J324">
            <v>73.9833</v>
          </cell>
          <cell r="K324">
            <v>75.368579999999994</v>
          </cell>
          <cell r="L324">
            <v>2.4181839819112198E-2</v>
          </cell>
          <cell r="M324">
            <v>1.3546666666666655E-2</v>
          </cell>
          <cell r="N324">
            <v>0.56020000000000003</v>
          </cell>
          <cell r="O324">
            <v>0.57374666666666674</v>
          </cell>
          <cell r="P324">
            <v>1.2815948125457405E-2</v>
          </cell>
          <cell r="Q324">
            <v>1.3944533333333311</v>
          </cell>
          <cell r="R324">
            <v>108.8061</v>
          </cell>
          <cell r="S324">
            <v>110.20055333333333</v>
          </cell>
          <cell r="T324">
            <v>2.2315244015767538E-2</v>
          </cell>
          <cell r="U324">
            <v>1.0725866666666699</v>
          </cell>
          <cell r="V324">
            <v>48.065199999999997</v>
          </cell>
          <cell r="W324">
            <v>49.13778666666667</v>
          </cell>
          <cell r="X324">
            <v>9.3347262722381554E-3</v>
          </cell>
          <cell r="Y324">
            <v>0.42800000000000105</v>
          </cell>
          <cell r="Z324">
            <v>45.850299999999997</v>
          </cell>
          <cell r="AA324">
            <v>46.278300000000002</v>
          </cell>
          <cell r="AB324">
            <v>1.6089596759517634E-2</v>
          </cell>
          <cell r="AC324">
            <v>0.79866666666666786</v>
          </cell>
          <cell r="AD324">
            <v>49.6387</v>
          </cell>
          <cell r="AE324">
            <v>50.437366666666669</v>
          </cell>
          <cell r="AF324">
            <v>1.3316655286115114E-2</v>
          </cell>
          <cell r="AG324">
            <v>0.22037333333333323</v>
          </cell>
          <cell r="AH324">
            <v>16.5487</v>
          </cell>
          <cell r="AI324">
            <v>16.769073333333335</v>
          </cell>
          <cell r="AJ324">
            <v>9.7463242395794368E-3</v>
          </cell>
          <cell r="AK324">
            <v>0.15497142857143281</v>
          </cell>
          <cell r="AL324">
            <v>15.900499999999999</v>
          </cell>
          <cell r="AM324">
            <v>16.055471428571433</v>
          </cell>
          <cell r="AN324">
            <v>1.508188994933421E-2</v>
          </cell>
          <cell r="AO324">
            <v>0.1151999999999995</v>
          </cell>
          <cell r="AP324">
            <v>7.6383000000000001</v>
          </cell>
          <cell r="AQ324">
            <v>7.7534999999999998</v>
          </cell>
          <cell r="AR324">
            <v>5.9904095846552898E-3</v>
          </cell>
          <cell r="AS324">
            <v>0.2495999999999981</v>
          </cell>
          <cell r="AT324">
            <v>41.666600000000003</v>
          </cell>
          <cell r="AU324">
            <v>41.916200000000003</v>
          </cell>
          <cell r="AV324">
            <v>1.3830899177942304E-2</v>
          </cell>
          <cell r="AW324">
            <v>0.48959999999997955</v>
          </cell>
          <cell r="AX324">
            <v>35.399000000000001</v>
          </cell>
          <cell r="AY324">
            <v>35.888599999999983</v>
          </cell>
          <cell r="AZ324">
            <v>9.8305166792954628E-3</v>
          </cell>
          <cell r="BA324">
            <v>7.5428571428566168E-2</v>
          </cell>
          <cell r="BB324">
            <v>7.6729000000000003</v>
          </cell>
          <cell r="BC324">
            <v>7.7483285714285666</v>
          </cell>
        </row>
        <row r="325">
          <cell r="B325">
            <v>277</v>
          </cell>
          <cell r="C325">
            <v>97</v>
          </cell>
          <cell r="D325">
            <v>1.3582455034286773E-2</v>
          </cell>
          <cell r="E325">
            <v>0.82584722222222162</v>
          </cell>
          <cell r="F325">
            <v>60.802500000000002</v>
          </cell>
          <cell r="G325">
            <v>61.628347222222224</v>
          </cell>
          <cell r="H325">
            <v>1.8919269618954501E-2</v>
          </cell>
          <cell r="I325">
            <v>1.3997099999999965</v>
          </cell>
          <cell r="J325">
            <v>73.9833</v>
          </cell>
          <cell r="K325">
            <v>75.383009999999999</v>
          </cell>
          <cell r="L325">
            <v>2.4433733983894618E-2</v>
          </cell>
          <cell r="M325">
            <v>1.3687777777777766E-2</v>
          </cell>
          <cell r="N325">
            <v>0.56020000000000003</v>
          </cell>
          <cell r="O325">
            <v>0.57388777777777777</v>
          </cell>
          <cell r="P325">
            <v>1.2949447585097588E-2</v>
          </cell>
          <cell r="Q325">
            <v>1.4089788888888866</v>
          </cell>
          <cell r="R325">
            <v>108.8061</v>
          </cell>
          <cell r="S325">
            <v>110.21507888888888</v>
          </cell>
          <cell r="T325">
            <v>2.2547694474265117E-2</v>
          </cell>
          <cell r="U325">
            <v>1.0837594444444476</v>
          </cell>
          <cell r="V325">
            <v>48.065199999999997</v>
          </cell>
          <cell r="W325">
            <v>49.148959444444444</v>
          </cell>
          <cell r="X325">
            <v>9.4319630042406354E-3</v>
          </cell>
          <cell r="Y325">
            <v>0.43245833333333444</v>
          </cell>
          <cell r="Z325">
            <v>45.850299999999997</v>
          </cell>
          <cell r="AA325">
            <v>46.282758333333334</v>
          </cell>
          <cell r="AB325">
            <v>1.6257196725762608E-2</v>
          </cell>
          <cell r="AC325">
            <v>0.80698611111111229</v>
          </cell>
          <cell r="AD325">
            <v>49.6387</v>
          </cell>
          <cell r="AE325">
            <v>50.445686111111115</v>
          </cell>
          <cell r="AF325">
            <v>1.3455370445345482E-2</v>
          </cell>
          <cell r="AG325">
            <v>0.22266888888888881</v>
          </cell>
          <cell r="AH325">
            <v>16.5487</v>
          </cell>
          <cell r="AI325">
            <v>16.77136888888889</v>
          </cell>
          <cell r="AJ325">
            <v>9.8478484504083887E-3</v>
          </cell>
          <cell r="AK325">
            <v>0.15658571428571857</v>
          </cell>
          <cell r="AL325">
            <v>15.900499999999999</v>
          </cell>
          <cell r="AM325">
            <v>16.057085714285719</v>
          </cell>
          <cell r="AN325">
            <v>1.5238992969639776E-2</v>
          </cell>
          <cell r="AO325">
            <v>0.11639999999999949</v>
          </cell>
          <cell r="AP325">
            <v>7.6383000000000001</v>
          </cell>
          <cell r="AQ325">
            <v>7.7546999999999997</v>
          </cell>
          <cell r="AR325">
            <v>6.0528096844954492E-3</v>
          </cell>
          <cell r="AS325">
            <v>0.25219999999999809</v>
          </cell>
          <cell r="AT325">
            <v>41.666600000000003</v>
          </cell>
          <cell r="AU325">
            <v>41.918799999999997</v>
          </cell>
          <cell r="AV325">
            <v>1.3974971044379201E-2</v>
          </cell>
          <cell r="AW325">
            <v>0.49469999999997938</v>
          </cell>
          <cell r="AX325">
            <v>35.399000000000001</v>
          </cell>
          <cell r="AY325">
            <v>35.893699999999981</v>
          </cell>
          <cell r="AZ325">
            <v>9.9329178947047906E-3</v>
          </cell>
          <cell r="BA325">
            <v>7.6214285714280391E-2</v>
          </cell>
          <cell r="BB325">
            <v>7.6729000000000003</v>
          </cell>
          <cell r="BC325">
            <v>7.7491142857142803</v>
          </cell>
        </row>
        <row r="326">
          <cell r="B326">
            <v>278</v>
          </cell>
          <cell r="C326">
            <v>98</v>
          </cell>
          <cell r="D326">
            <v>1.3722480343918595E-2</v>
          </cell>
          <cell r="E326">
            <v>0.83436111111111044</v>
          </cell>
          <cell r="F326">
            <v>60.802500000000002</v>
          </cell>
          <cell r="G326">
            <v>61.636861111111109</v>
          </cell>
          <cell r="H326">
            <v>1.9114313635644753E-2</v>
          </cell>
          <cell r="I326">
            <v>1.4141399999999964</v>
          </cell>
          <cell r="J326">
            <v>73.9833</v>
          </cell>
          <cell r="K326">
            <v>75.397440000000003</v>
          </cell>
          <cell r="L326">
            <v>2.4685628148677037E-2</v>
          </cell>
          <cell r="M326">
            <v>1.3828888888888875E-2</v>
          </cell>
          <cell r="N326">
            <v>0.56020000000000003</v>
          </cell>
          <cell r="O326">
            <v>0.57402888888888892</v>
          </cell>
          <cell r="P326">
            <v>1.3082947044737768E-2</v>
          </cell>
          <cell r="Q326">
            <v>1.4235044444444422</v>
          </cell>
          <cell r="R326">
            <v>108.8061</v>
          </cell>
          <cell r="S326">
            <v>110.22960444444445</v>
          </cell>
          <cell r="T326">
            <v>2.2780144932762699E-2</v>
          </cell>
          <cell r="U326">
            <v>1.0949322222222255</v>
          </cell>
          <cell r="V326">
            <v>48.065199999999997</v>
          </cell>
          <cell r="W326">
            <v>49.160132222222224</v>
          </cell>
          <cell r="X326">
            <v>9.5291997362431172E-3</v>
          </cell>
          <cell r="Y326">
            <v>0.43691666666666773</v>
          </cell>
          <cell r="Z326">
            <v>45.850299999999997</v>
          </cell>
          <cell r="AA326">
            <v>46.287216666666666</v>
          </cell>
          <cell r="AB326">
            <v>1.6424796692007585E-2</v>
          </cell>
          <cell r="AC326">
            <v>0.81530555555555684</v>
          </cell>
          <cell r="AD326">
            <v>49.6387</v>
          </cell>
          <cell r="AE326">
            <v>50.454005555555554</v>
          </cell>
          <cell r="AF326">
            <v>1.3594085604575848E-2</v>
          </cell>
          <cell r="AG326">
            <v>0.22496444444444433</v>
          </cell>
          <cell r="AH326">
            <v>16.5487</v>
          </cell>
          <cell r="AI326">
            <v>16.773664444444446</v>
          </cell>
          <cell r="AJ326">
            <v>9.9493726612373424E-3</v>
          </cell>
          <cell r="AK326">
            <v>0.15820000000000434</v>
          </cell>
          <cell r="AL326">
            <v>15.900499999999999</v>
          </cell>
          <cell r="AM326">
            <v>16.058700000000002</v>
          </cell>
          <cell r="AN326">
            <v>1.5396095989945341E-2</v>
          </cell>
          <cell r="AO326">
            <v>0.11759999999999948</v>
          </cell>
          <cell r="AP326">
            <v>7.6383000000000001</v>
          </cell>
          <cell r="AQ326">
            <v>7.7558999999999996</v>
          </cell>
          <cell r="AR326">
            <v>6.1152097843356077E-3</v>
          </cell>
          <cell r="AS326">
            <v>0.25479999999999803</v>
          </cell>
          <cell r="AT326">
            <v>41.666600000000003</v>
          </cell>
          <cell r="AU326">
            <v>41.921399999999998</v>
          </cell>
          <cell r="AV326">
            <v>1.4119042910816101E-2</v>
          </cell>
          <cell r="AW326">
            <v>0.49979999999997915</v>
          </cell>
          <cell r="AX326">
            <v>35.399000000000001</v>
          </cell>
          <cell r="AY326">
            <v>35.89879999999998</v>
          </cell>
          <cell r="AZ326">
            <v>1.0035319110114118E-2</v>
          </cell>
          <cell r="BA326">
            <v>7.6999999999994628E-2</v>
          </cell>
          <cell r="BB326">
            <v>7.6729000000000003</v>
          </cell>
          <cell r="BC326">
            <v>7.7498999999999949</v>
          </cell>
        </row>
        <row r="327">
          <cell r="B327">
            <v>279</v>
          </cell>
          <cell r="C327">
            <v>99</v>
          </cell>
          <cell r="D327">
            <v>1.3862505653550418E-2</v>
          </cell>
          <cell r="E327">
            <v>0.84287499999999937</v>
          </cell>
          <cell r="F327">
            <v>60.802500000000002</v>
          </cell>
          <cell r="G327">
            <v>61.645375000000001</v>
          </cell>
          <cell r="H327">
            <v>1.9309357652335005E-2</v>
          </cell>
          <cell r="I327">
            <v>1.4285699999999963</v>
          </cell>
          <cell r="J327">
            <v>73.9833</v>
          </cell>
          <cell r="K327">
            <v>75.411869999999993</v>
          </cell>
          <cell r="L327">
            <v>2.4937522313459453E-2</v>
          </cell>
          <cell r="M327">
            <v>1.3969999999999989E-2</v>
          </cell>
          <cell r="N327">
            <v>0.56020000000000003</v>
          </cell>
          <cell r="O327">
            <v>0.57417000000000007</v>
          </cell>
          <cell r="P327">
            <v>1.3216446504377951E-2</v>
          </cell>
          <cell r="Q327">
            <v>1.4380299999999977</v>
          </cell>
          <cell r="R327">
            <v>108.8061</v>
          </cell>
          <cell r="S327">
            <v>110.24413</v>
          </cell>
          <cell r="T327">
            <v>2.3012595391260278E-2</v>
          </cell>
          <cell r="U327">
            <v>1.1061050000000034</v>
          </cell>
          <cell r="V327">
            <v>48.065199999999997</v>
          </cell>
          <cell r="W327">
            <v>49.171305000000004</v>
          </cell>
          <cell r="X327">
            <v>9.6264364682455972E-3</v>
          </cell>
          <cell r="Y327">
            <v>0.44137500000000107</v>
          </cell>
          <cell r="Z327">
            <v>45.850299999999997</v>
          </cell>
          <cell r="AA327">
            <v>46.291674999999998</v>
          </cell>
          <cell r="AB327">
            <v>1.6592396658252559E-2</v>
          </cell>
          <cell r="AC327">
            <v>0.82362500000000127</v>
          </cell>
          <cell r="AD327">
            <v>49.6387</v>
          </cell>
          <cell r="AE327">
            <v>50.462325</v>
          </cell>
          <cell r="AF327">
            <v>1.3732800763806213E-2</v>
          </cell>
          <cell r="AG327">
            <v>0.22725999999999985</v>
          </cell>
          <cell r="AH327">
            <v>16.5487</v>
          </cell>
          <cell r="AI327">
            <v>16.775960000000001</v>
          </cell>
          <cell r="AJ327">
            <v>1.0050896872066294E-2</v>
          </cell>
          <cell r="AK327">
            <v>0.1598142857142901</v>
          </cell>
          <cell r="AL327">
            <v>15.900499999999999</v>
          </cell>
          <cell r="AM327">
            <v>16.060314285714288</v>
          </cell>
          <cell r="AN327">
            <v>1.5553199010250904E-2</v>
          </cell>
          <cell r="AO327">
            <v>0.11879999999999948</v>
          </cell>
          <cell r="AP327">
            <v>7.6383000000000001</v>
          </cell>
          <cell r="AQ327">
            <v>7.7570999999999994</v>
          </cell>
          <cell r="AR327">
            <v>6.177609884175767E-3</v>
          </cell>
          <cell r="AS327">
            <v>0.25739999999999802</v>
          </cell>
          <cell r="AT327">
            <v>41.666600000000003</v>
          </cell>
          <cell r="AU327">
            <v>41.923999999999999</v>
          </cell>
          <cell r="AV327">
            <v>1.4263114777253002E-2</v>
          </cell>
          <cell r="AW327">
            <v>0.50489999999997892</v>
          </cell>
          <cell r="AX327">
            <v>35.399000000000001</v>
          </cell>
          <cell r="AY327">
            <v>35.903899999999979</v>
          </cell>
          <cell r="AZ327">
            <v>1.0137720325523446E-2</v>
          </cell>
          <cell r="BA327">
            <v>7.7785714285708865E-2</v>
          </cell>
          <cell r="BB327">
            <v>7.6729000000000003</v>
          </cell>
          <cell r="BC327">
            <v>7.7506857142857095</v>
          </cell>
        </row>
        <row r="328">
          <cell r="B328">
            <v>280</v>
          </cell>
          <cell r="C328">
            <v>100</v>
          </cell>
          <cell r="D328">
            <v>1.400253096318224E-2</v>
          </cell>
          <cell r="E328">
            <v>0.85138888888888831</v>
          </cell>
          <cell r="F328">
            <v>60.802500000000002</v>
          </cell>
          <cell r="G328">
            <v>61.653888888888893</v>
          </cell>
          <cell r="H328">
            <v>1.950440166902526E-2</v>
          </cell>
          <cell r="I328">
            <v>1.4429999999999963</v>
          </cell>
          <cell r="J328">
            <v>73.9833</v>
          </cell>
          <cell r="K328">
            <v>75.426299999999998</v>
          </cell>
          <cell r="L328">
            <v>2.5189416478241872E-2</v>
          </cell>
          <cell r="M328">
            <v>1.4111111111111099E-2</v>
          </cell>
          <cell r="N328">
            <v>0.56020000000000003</v>
          </cell>
          <cell r="O328">
            <v>0.57431111111111111</v>
          </cell>
          <cell r="P328">
            <v>1.3349945964018131E-2</v>
          </cell>
          <cell r="Q328">
            <v>1.4525555555555532</v>
          </cell>
          <cell r="R328">
            <v>108.8061</v>
          </cell>
          <cell r="S328">
            <v>110.25865555555555</v>
          </cell>
          <cell r="T328">
            <v>2.3245045849757853E-2</v>
          </cell>
          <cell r="U328">
            <v>1.1172777777777811</v>
          </cell>
          <cell r="V328">
            <v>48.065199999999997</v>
          </cell>
          <cell r="W328">
            <v>49.182477777777777</v>
          </cell>
          <cell r="X328">
            <v>9.7236732002480772E-3</v>
          </cell>
          <cell r="Y328">
            <v>0.44583333333333441</v>
          </cell>
          <cell r="Z328">
            <v>45.850299999999997</v>
          </cell>
          <cell r="AA328">
            <v>46.29613333333333</v>
          </cell>
          <cell r="AB328">
            <v>1.6759996624497533E-2</v>
          </cell>
          <cell r="AC328">
            <v>0.83194444444444571</v>
          </cell>
          <cell r="AD328">
            <v>49.6387</v>
          </cell>
          <cell r="AE328">
            <v>50.470644444444446</v>
          </cell>
          <cell r="AF328">
            <v>1.387151592303658E-2</v>
          </cell>
          <cell r="AG328">
            <v>0.22955555555555543</v>
          </cell>
          <cell r="AH328">
            <v>16.5487</v>
          </cell>
          <cell r="AI328">
            <v>16.778255555555557</v>
          </cell>
          <cell r="AJ328">
            <v>1.0152421082895246E-2</v>
          </cell>
          <cell r="AK328">
            <v>0.16142857142857586</v>
          </cell>
          <cell r="AL328">
            <v>15.900499999999999</v>
          </cell>
          <cell r="AM328">
            <v>16.061928571428574</v>
          </cell>
          <cell r="AN328">
            <v>1.5710302030556469E-2</v>
          </cell>
          <cell r="AO328">
            <v>0.11999999999999947</v>
          </cell>
          <cell r="AP328">
            <v>7.6383000000000001</v>
          </cell>
          <cell r="AQ328">
            <v>7.7582999999999993</v>
          </cell>
          <cell r="AR328">
            <v>6.2400099840159264E-3</v>
          </cell>
          <cell r="AS328">
            <v>0.25999999999999801</v>
          </cell>
          <cell r="AT328">
            <v>41.666600000000003</v>
          </cell>
          <cell r="AU328">
            <v>41.926600000000001</v>
          </cell>
          <cell r="AV328">
            <v>1.4407186643689899E-2</v>
          </cell>
          <cell r="AW328">
            <v>0.50999999999997869</v>
          </cell>
          <cell r="AX328">
            <v>35.399000000000001</v>
          </cell>
          <cell r="AY328">
            <v>35.908999999999978</v>
          </cell>
          <cell r="AZ328">
            <v>1.0240121540932774E-2</v>
          </cell>
          <cell r="BA328">
            <v>7.8571428571423088E-2</v>
          </cell>
          <cell r="BB328">
            <v>7.6729000000000003</v>
          </cell>
          <cell r="BC328">
            <v>7.7514714285714232</v>
          </cell>
        </row>
        <row r="329">
          <cell r="B329">
            <v>281</v>
          </cell>
          <cell r="C329">
            <v>101</v>
          </cell>
          <cell r="D329">
            <v>1.4142556272814064E-2</v>
          </cell>
          <cell r="E329">
            <v>0.85990277777777713</v>
          </cell>
          <cell r="F329">
            <v>60.802500000000002</v>
          </cell>
          <cell r="G329">
            <v>61.662402777777778</v>
          </cell>
          <cell r="H329">
            <v>1.9699445685715512E-2</v>
          </cell>
          <cell r="I329">
            <v>1.4574299999999962</v>
          </cell>
          <cell r="J329">
            <v>73.9833</v>
          </cell>
          <cell r="K329">
            <v>75.440730000000002</v>
          </cell>
          <cell r="L329">
            <v>2.5441310643024288E-2</v>
          </cell>
          <cell r="M329">
            <v>1.425222222222221E-2</v>
          </cell>
          <cell r="N329">
            <v>0.56020000000000003</v>
          </cell>
          <cell r="O329">
            <v>0.57445222222222225</v>
          </cell>
          <cell r="P329">
            <v>1.3483445423658313E-2</v>
          </cell>
          <cell r="Q329">
            <v>1.4670811111111088</v>
          </cell>
          <cell r="R329">
            <v>108.8061</v>
          </cell>
          <cell r="S329">
            <v>110.27318111111111</v>
          </cell>
          <cell r="T329">
            <v>2.3477496308255432E-2</v>
          </cell>
          <cell r="U329">
            <v>1.1284505555555588</v>
          </cell>
          <cell r="V329">
            <v>48.065199999999997</v>
          </cell>
          <cell r="W329">
            <v>49.193650555555557</v>
          </cell>
          <cell r="X329">
            <v>9.8209099322505589E-3</v>
          </cell>
          <cell r="Y329">
            <v>0.45029166666666781</v>
          </cell>
          <cell r="Z329">
            <v>45.850299999999997</v>
          </cell>
          <cell r="AA329">
            <v>46.300591666666662</v>
          </cell>
          <cell r="AB329">
            <v>1.692759659074251E-2</v>
          </cell>
          <cell r="AC329">
            <v>0.84026388888889014</v>
          </cell>
          <cell r="AD329">
            <v>49.6387</v>
          </cell>
          <cell r="AE329">
            <v>50.478963888888892</v>
          </cell>
          <cell r="AF329">
            <v>1.4010231082266945E-2</v>
          </cell>
          <cell r="AG329">
            <v>0.23185111111111101</v>
          </cell>
          <cell r="AH329">
            <v>16.5487</v>
          </cell>
          <cell r="AI329">
            <v>16.780551111111112</v>
          </cell>
          <cell r="AJ329">
            <v>1.0253945293724198E-2</v>
          </cell>
          <cell r="AK329">
            <v>0.16304285714286162</v>
          </cell>
          <cell r="AL329">
            <v>15.900499999999999</v>
          </cell>
          <cell r="AM329">
            <v>16.06354285714286</v>
          </cell>
          <cell r="AN329">
            <v>1.5867405050862034E-2</v>
          </cell>
          <cell r="AO329">
            <v>0.12119999999999946</v>
          </cell>
          <cell r="AP329">
            <v>7.6383000000000001</v>
          </cell>
          <cell r="AQ329">
            <v>7.7594999999999992</v>
          </cell>
          <cell r="AR329">
            <v>6.3024100838560849E-3</v>
          </cell>
          <cell r="AS329">
            <v>0.262599999999998</v>
          </cell>
          <cell r="AT329">
            <v>41.666600000000003</v>
          </cell>
          <cell r="AU329">
            <v>41.929200000000002</v>
          </cell>
          <cell r="AV329">
            <v>1.4551258510126798E-2</v>
          </cell>
          <cell r="AW329">
            <v>0.51509999999997846</v>
          </cell>
          <cell r="AX329">
            <v>35.399000000000001</v>
          </cell>
          <cell r="AY329">
            <v>35.914099999999976</v>
          </cell>
          <cell r="AZ329">
            <v>1.0342522756342102E-2</v>
          </cell>
          <cell r="BA329">
            <v>7.9357142857137325E-2</v>
          </cell>
          <cell r="BB329">
            <v>7.6729000000000003</v>
          </cell>
          <cell r="BC329">
            <v>7.7522571428571379</v>
          </cell>
        </row>
        <row r="330">
          <cell r="B330">
            <v>282</v>
          </cell>
          <cell r="C330">
            <v>102</v>
          </cell>
          <cell r="D330">
            <v>1.4282581582445886E-2</v>
          </cell>
          <cell r="E330">
            <v>0.86841666666666606</v>
          </cell>
          <cell r="F330">
            <v>60.802500000000002</v>
          </cell>
          <cell r="G330">
            <v>61.67091666666667</v>
          </cell>
          <cell r="H330">
            <v>1.9894489702405763E-2</v>
          </cell>
          <cell r="I330">
            <v>1.4718599999999962</v>
          </cell>
          <cell r="J330">
            <v>73.9833</v>
          </cell>
          <cell r="K330">
            <v>75.455159999999992</v>
          </cell>
          <cell r="L330">
            <v>2.5693204807806711E-2</v>
          </cell>
          <cell r="M330">
            <v>1.4393333333333322E-2</v>
          </cell>
          <cell r="N330">
            <v>0.56020000000000003</v>
          </cell>
          <cell r="O330">
            <v>0.5745933333333334</v>
          </cell>
          <cell r="P330">
            <v>1.3616944883298494E-2</v>
          </cell>
          <cell r="Q330">
            <v>1.4816066666666643</v>
          </cell>
          <cell r="R330">
            <v>108.8061</v>
          </cell>
          <cell r="S330">
            <v>110.28770666666667</v>
          </cell>
          <cell r="T330">
            <v>2.3709946766753011E-2</v>
          </cell>
          <cell r="U330">
            <v>1.1396233333333368</v>
          </cell>
          <cell r="V330">
            <v>48.065199999999997</v>
          </cell>
          <cell r="W330">
            <v>49.204823333333337</v>
          </cell>
          <cell r="X330">
            <v>9.9181466642530389E-3</v>
          </cell>
          <cell r="Y330">
            <v>0.45475000000000115</v>
          </cell>
          <cell r="Z330">
            <v>45.850299999999997</v>
          </cell>
          <cell r="AA330">
            <v>46.305050000000001</v>
          </cell>
          <cell r="AB330">
            <v>1.7095196556987484E-2</v>
          </cell>
          <cell r="AC330">
            <v>0.84858333333333458</v>
          </cell>
          <cell r="AD330">
            <v>49.6387</v>
          </cell>
          <cell r="AE330">
            <v>50.487283333333338</v>
          </cell>
          <cell r="AF330">
            <v>1.4148946241497311E-2</v>
          </cell>
          <cell r="AG330">
            <v>0.23414666666666656</v>
          </cell>
          <cell r="AH330">
            <v>16.5487</v>
          </cell>
          <cell r="AI330">
            <v>16.782846666666668</v>
          </cell>
          <cell r="AJ330">
            <v>1.0355469504553152E-2</v>
          </cell>
          <cell r="AK330">
            <v>0.16465714285714736</v>
          </cell>
          <cell r="AL330">
            <v>15.900499999999999</v>
          </cell>
          <cell r="AM330">
            <v>16.065157142857146</v>
          </cell>
          <cell r="AN330">
            <v>1.6024508071167599E-2</v>
          </cell>
          <cell r="AO330">
            <v>0.12239999999999947</v>
          </cell>
          <cell r="AP330">
            <v>7.6383000000000001</v>
          </cell>
          <cell r="AQ330">
            <v>7.7606999999999999</v>
          </cell>
          <cell r="AR330">
            <v>6.3648101836962442E-3</v>
          </cell>
          <cell r="AS330">
            <v>0.26519999999999799</v>
          </cell>
          <cell r="AT330">
            <v>41.666600000000003</v>
          </cell>
          <cell r="AU330">
            <v>41.931800000000003</v>
          </cell>
          <cell r="AV330">
            <v>1.4695330376563698E-2</v>
          </cell>
          <cell r="AW330">
            <v>0.52019999999997835</v>
          </cell>
          <cell r="AX330">
            <v>35.399000000000001</v>
          </cell>
          <cell r="AY330">
            <v>35.919199999999982</v>
          </cell>
          <cell r="AZ330">
            <v>1.0444923971751429E-2</v>
          </cell>
          <cell r="BA330">
            <v>8.0142857142851548E-2</v>
          </cell>
          <cell r="BB330">
            <v>7.6729000000000003</v>
          </cell>
          <cell r="BC330">
            <v>7.7530428571428516</v>
          </cell>
        </row>
        <row r="331">
          <cell r="B331">
            <v>283</v>
          </cell>
          <cell r="C331">
            <v>103</v>
          </cell>
          <cell r="D331">
            <v>1.4422606892077708E-2</v>
          </cell>
          <cell r="E331">
            <v>0.87693055555555488</v>
          </cell>
          <cell r="F331">
            <v>60.802500000000002</v>
          </cell>
          <cell r="G331">
            <v>61.679430555555555</v>
          </cell>
          <cell r="H331">
            <v>2.0089533719096015E-2</v>
          </cell>
          <cell r="I331">
            <v>1.4862899999999961</v>
          </cell>
          <cell r="J331">
            <v>73.9833</v>
          </cell>
          <cell r="K331">
            <v>75.469589999999997</v>
          </cell>
          <cell r="L331">
            <v>2.5945098972589131E-2</v>
          </cell>
          <cell r="M331">
            <v>1.4534444444444433E-2</v>
          </cell>
          <cell r="N331">
            <v>0.56020000000000003</v>
          </cell>
          <cell r="O331">
            <v>0.57473444444444444</v>
          </cell>
          <cell r="P331">
            <v>1.3750444342938676E-2</v>
          </cell>
          <cell r="Q331">
            <v>1.4961322222222198</v>
          </cell>
          <cell r="R331">
            <v>108.8061</v>
          </cell>
          <cell r="S331">
            <v>110.30223222222222</v>
          </cell>
          <cell r="T331">
            <v>2.394239722525059E-2</v>
          </cell>
          <cell r="U331">
            <v>1.1507961111111147</v>
          </cell>
          <cell r="V331">
            <v>48.065199999999997</v>
          </cell>
          <cell r="W331">
            <v>49.21599611111111</v>
          </cell>
          <cell r="X331">
            <v>1.0015383396255519E-2</v>
          </cell>
          <cell r="Y331">
            <v>0.45920833333333444</v>
          </cell>
          <cell r="Z331">
            <v>45.850299999999997</v>
          </cell>
          <cell r="AA331">
            <v>46.309508333333333</v>
          </cell>
          <cell r="AB331">
            <v>1.7262796523232461E-2</v>
          </cell>
          <cell r="AC331">
            <v>0.85690277777777912</v>
          </cell>
          <cell r="AD331">
            <v>49.6387</v>
          </cell>
          <cell r="AE331">
            <v>50.495602777777776</v>
          </cell>
          <cell r="AF331">
            <v>1.4287661400727679E-2</v>
          </cell>
          <cell r="AG331">
            <v>0.23644222222222208</v>
          </cell>
          <cell r="AH331">
            <v>16.5487</v>
          </cell>
          <cell r="AI331">
            <v>16.785142222222223</v>
          </cell>
          <cell r="AJ331">
            <v>1.0456993715382104E-2</v>
          </cell>
          <cell r="AK331">
            <v>0.16627142857143312</v>
          </cell>
          <cell r="AL331">
            <v>15.900499999999999</v>
          </cell>
          <cell r="AM331">
            <v>16.066771428571432</v>
          </cell>
          <cell r="AN331">
            <v>1.6181611091473164E-2</v>
          </cell>
          <cell r="AO331">
            <v>0.12359999999999946</v>
          </cell>
          <cell r="AP331">
            <v>7.6383000000000001</v>
          </cell>
          <cell r="AQ331">
            <v>7.7618999999999998</v>
          </cell>
          <cell r="AR331">
            <v>6.4272102835364036E-3</v>
          </cell>
          <cell r="AS331">
            <v>0.26779999999999793</v>
          </cell>
          <cell r="AT331">
            <v>41.666600000000003</v>
          </cell>
          <cell r="AU331">
            <v>41.934400000000004</v>
          </cell>
          <cell r="AV331">
            <v>1.4839402243000597E-2</v>
          </cell>
          <cell r="AW331">
            <v>0.52529999999997812</v>
          </cell>
          <cell r="AX331">
            <v>35.399000000000001</v>
          </cell>
          <cell r="AY331">
            <v>35.924299999999981</v>
          </cell>
          <cell r="AZ331">
            <v>1.0547325187160757E-2</v>
          </cell>
          <cell r="BA331">
            <v>8.0928571428565785E-2</v>
          </cell>
          <cell r="BB331">
            <v>7.6729000000000003</v>
          </cell>
          <cell r="BC331">
            <v>7.7538285714285662</v>
          </cell>
        </row>
        <row r="332">
          <cell r="B332">
            <v>284</v>
          </cell>
          <cell r="C332">
            <v>104</v>
          </cell>
          <cell r="D332">
            <v>1.456263220170953E-2</v>
          </cell>
          <cell r="E332">
            <v>0.88544444444444381</v>
          </cell>
          <cell r="F332">
            <v>60.802500000000002</v>
          </cell>
          <cell r="G332">
            <v>61.687944444444447</v>
          </cell>
          <cell r="H332">
            <v>2.028457773578627E-2</v>
          </cell>
          <cell r="I332">
            <v>1.5007199999999961</v>
          </cell>
          <cell r="J332">
            <v>73.9833</v>
          </cell>
          <cell r="K332">
            <v>75.484020000000001</v>
          </cell>
          <cell r="L332">
            <v>2.6196993137371546E-2</v>
          </cell>
          <cell r="M332">
            <v>1.4675555555555542E-2</v>
          </cell>
          <cell r="N332">
            <v>0.56020000000000003</v>
          </cell>
          <cell r="O332">
            <v>0.57487555555555558</v>
          </cell>
          <cell r="P332">
            <v>1.3883943802578857E-2</v>
          </cell>
          <cell r="Q332">
            <v>1.5106577777777754</v>
          </cell>
          <cell r="R332">
            <v>108.8061</v>
          </cell>
          <cell r="S332">
            <v>110.31675777777778</v>
          </cell>
          <cell r="T332">
            <v>2.4174847683748169E-2</v>
          </cell>
          <cell r="U332">
            <v>1.1619688888888924</v>
          </cell>
          <cell r="V332">
            <v>48.065199999999997</v>
          </cell>
          <cell r="W332">
            <v>49.22716888888889</v>
          </cell>
          <cell r="X332">
            <v>1.0112620128258001E-2</v>
          </cell>
          <cell r="Y332">
            <v>0.46366666666666784</v>
          </cell>
          <cell r="Z332">
            <v>45.850299999999997</v>
          </cell>
          <cell r="AA332">
            <v>46.313966666666666</v>
          </cell>
          <cell r="AB332">
            <v>1.7430396489477435E-2</v>
          </cell>
          <cell r="AC332">
            <v>0.86522222222222356</v>
          </cell>
          <cell r="AD332">
            <v>49.6387</v>
          </cell>
          <cell r="AE332">
            <v>50.503922222222222</v>
          </cell>
          <cell r="AF332">
            <v>1.4426376559958043E-2</v>
          </cell>
          <cell r="AG332">
            <v>0.23873777777777766</v>
          </cell>
          <cell r="AH332">
            <v>16.5487</v>
          </cell>
          <cell r="AI332">
            <v>16.787437777777779</v>
          </cell>
          <cell r="AJ332">
            <v>1.0558517926211056E-2</v>
          </cell>
          <cell r="AK332">
            <v>0.16788571428571888</v>
          </cell>
          <cell r="AL332">
            <v>15.900499999999999</v>
          </cell>
          <cell r="AM332">
            <v>16.068385714285718</v>
          </cell>
          <cell r="AN332">
            <v>1.6338714111778726E-2</v>
          </cell>
          <cell r="AO332">
            <v>0.12479999999999945</v>
          </cell>
          <cell r="AP332">
            <v>7.6383000000000001</v>
          </cell>
          <cell r="AQ332">
            <v>7.7630999999999997</v>
          </cell>
          <cell r="AR332">
            <v>6.4896103833765638E-3</v>
          </cell>
          <cell r="AS332">
            <v>0.27039999999999792</v>
          </cell>
          <cell r="AT332">
            <v>41.666600000000003</v>
          </cell>
          <cell r="AU332">
            <v>41.936999999999998</v>
          </cell>
          <cell r="AV332">
            <v>1.4983474109437496E-2</v>
          </cell>
          <cell r="AW332">
            <v>0.53039999999997789</v>
          </cell>
          <cell r="AX332">
            <v>35.399000000000001</v>
          </cell>
          <cell r="AY332">
            <v>35.92939999999998</v>
          </cell>
          <cell r="AZ332">
            <v>1.0649726402570085E-2</v>
          </cell>
          <cell r="BA332">
            <v>8.1714285714280008E-2</v>
          </cell>
          <cell r="BB332">
            <v>7.6729000000000003</v>
          </cell>
          <cell r="BC332">
            <v>7.7546142857142799</v>
          </cell>
        </row>
        <row r="333">
          <cell r="B333">
            <v>285</v>
          </cell>
          <cell r="C333">
            <v>105</v>
          </cell>
          <cell r="D333">
            <v>1.4702657511341354E-2</v>
          </cell>
          <cell r="E333">
            <v>0.89395833333333263</v>
          </cell>
          <cell r="F333">
            <v>60.802500000000002</v>
          </cell>
          <cell r="G333">
            <v>61.696458333333332</v>
          </cell>
          <cell r="H333">
            <v>2.0479621752476522E-2</v>
          </cell>
          <cell r="I333">
            <v>1.515149999999996</v>
          </cell>
          <cell r="J333">
            <v>73.9833</v>
          </cell>
          <cell r="K333">
            <v>75.498449999999991</v>
          </cell>
          <cell r="L333">
            <v>2.6448887302153966E-2</v>
          </cell>
          <cell r="M333">
            <v>1.4816666666666653E-2</v>
          </cell>
          <cell r="N333">
            <v>0.56020000000000003</v>
          </cell>
          <cell r="O333">
            <v>0.57501666666666673</v>
          </cell>
          <cell r="P333">
            <v>1.4017443262219039E-2</v>
          </cell>
          <cell r="Q333">
            <v>1.5251833333333309</v>
          </cell>
          <cell r="R333">
            <v>108.8061</v>
          </cell>
          <cell r="S333">
            <v>110.33128333333333</v>
          </cell>
          <cell r="T333">
            <v>2.4407298142245744E-2</v>
          </cell>
          <cell r="U333">
            <v>1.1731416666666701</v>
          </cell>
          <cell r="V333">
            <v>48.065199999999997</v>
          </cell>
          <cell r="W333">
            <v>49.23834166666667</v>
          </cell>
          <cell r="X333">
            <v>1.0209856860260482E-2</v>
          </cell>
          <cell r="Y333">
            <v>0.46812500000000118</v>
          </cell>
          <cell r="Z333">
            <v>45.850299999999997</v>
          </cell>
          <cell r="AA333">
            <v>46.318424999999998</v>
          </cell>
          <cell r="AB333">
            <v>1.7597996455722409E-2</v>
          </cell>
          <cell r="AC333">
            <v>0.87354166666666799</v>
          </cell>
          <cell r="AD333">
            <v>49.6387</v>
          </cell>
          <cell r="AE333">
            <v>50.512241666666668</v>
          </cell>
          <cell r="AF333">
            <v>1.4565091719188407E-2</v>
          </cell>
          <cell r="AG333">
            <v>0.24103333333333324</v>
          </cell>
          <cell r="AH333">
            <v>16.5487</v>
          </cell>
          <cell r="AI333">
            <v>16.789733333333334</v>
          </cell>
          <cell r="AJ333">
            <v>1.0660042137040009E-2</v>
          </cell>
          <cell r="AK333">
            <v>0.16950000000000465</v>
          </cell>
          <cell r="AL333">
            <v>15.900499999999999</v>
          </cell>
          <cell r="AM333">
            <v>16.070000000000004</v>
          </cell>
          <cell r="AN333">
            <v>1.6495817132084291E-2</v>
          </cell>
          <cell r="AO333">
            <v>0.12599999999999945</v>
          </cell>
          <cell r="AP333">
            <v>7.6383000000000001</v>
          </cell>
          <cell r="AQ333">
            <v>7.7642999999999995</v>
          </cell>
          <cell r="AR333">
            <v>6.5520104832167232E-3</v>
          </cell>
          <cell r="AS333">
            <v>0.27299999999999791</v>
          </cell>
          <cell r="AT333">
            <v>41.666600000000003</v>
          </cell>
          <cell r="AU333">
            <v>41.939599999999999</v>
          </cell>
          <cell r="AV333">
            <v>1.5127545975874393E-2</v>
          </cell>
          <cell r="AW333">
            <v>0.53549999999997766</v>
          </cell>
          <cell r="AX333">
            <v>35.399000000000001</v>
          </cell>
          <cell r="AY333">
            <v>35.934499999999979</v>
          </cell>
          <cell r="AZ333">
            <v>1.0752127617979413E-2</v>
          </cell>
          <cell r="BA333">
            <v>8.2499999999994245E-2</v>
          </cell>
          <cell r="BB333">
            <v>7.6729000000000003</v>
          </cell>
          <cell r="BC333">
            <v>7.7553999999999945</v>
          </cell>
        </row>
        <row r="334">
          <cell r="B334">
            <v>286</v>
          </cell>
          <cell r="C334">
            <v>106</v>
          </cell>
          <cell r="D334">
            <v>1.4842682820973176E-2</v>
          </cell>
          <cell r="E334">
            <v>0.90247222222222157</v>
          </cell>
          <cell r="F334">
            <v>60.802500000000002</v>
          </cell>
          <cell r="G334">
            <v>61.704972222222224</v>
          </cell>
          <cell r="H334">
            <v>2.0674665769166774E-2</v>
          </cell>
          <cell r="I334">
            <v>1.5295799999999959</v>
          </cell>
          <cell r="J334">
            <v>73.9833</v>
          </cell>
          <cell r="K334">
            <v>75.512879999999996</v>
          </cell>
          <cell r="L334">
            <v>2.6700781466936385E-2</v>
          </cell>
          <cell r="M334">
            <v>1.4957777777777764E-2</v>
          </cell>
          <cell r="N334">
            <v>0.56020000000000003</v>
          </cell>
          <cell r="O334">
            <v>0.57515777777777777</v>
          </cell>
          <cell r="P334">
            <v>1.415094272185922E-2</v>
          </cell>
          <cell r="Q334">
            <v>1.5397088888888864</v>
          </cell>
          <cell r="R334">
            <v>108.8061</v>
          </cell>
          <cell r="S334">
            <v>110.34580888888888</v>
          </cell>
          <cell r="T334">
            <v>2.4639748600743323E-2</v>
          </cell>
          <cell r="U334">
            <v>1.184314444444448</v>
          </cell>
          <cell r="V334">
            <v>48.065199999999997</v>
          </cell>
          <cell r="W334">
            <v>49.249514444444443</v>
          </cell>
          <cell r="X334">
            <v>1.0307093592262962E-2</v>
          </cell>
          <cell r="Y334">
            <v>0.47258333333333452</v>
          </cell>
          <cell r="Z334">
            <v>45.850299999999997</v>
          </cell>
          <cell r="AA334">
            <v>46.32288333333333</v>
          </cell>
          <cell r="AB334">
            <v>1.7765596421967386E-2</v>
          </cell>
          <cell r="AC334">
            <v>0.88186111111111243</v>
          </cell>
          <cell r="AD334">
            <v>49.6387</v>
          </cell>
          <cell r="AE334">
            <v>50.520561111111114</v>
          </cell>
          <cell r="AF334">
            <v>1.4703806878418773E-2</v>
          </cell>
          <cell r="AG334">
            <v>0.24332888888888876</v>
          </cell>
          <cell r="AH334">
            <v>16.5487</v>
          </cell>
          <cell r="AI334">
            <v>16.79202888888889</v>
          </cell>
          <cell r="AJ334">
            <v>1.0761566347868961E-2</v>
          </cell>
          <cell r="AK334">
            <v>0.17111428571429041</v>
          </cell>
          <cell r="AL334">
            <v>15.900499999999999</v>
          </cell>
          <cell r="AM334">
            <v>16.07161428571429</v>
          </cell>
          <cell r="AN334">
            <v>1.6652920152389859E-2</v>
          </cell>
          <cell r="AO334">
            <v>0.12719999999999945</v>
          </cell>
          <cell r="AP334">
            <v>7.6383000000000001</v>
          </cell>
          <cell r="AQ334">
            <v>7.7654999999999994</v>
          </cell>
          <cell r="AR334">
            <v>6.6144105830568817E-3</v>
          </cell>
          <cell r="AS334">
            <v>0.2755999999999979</v>
          </cell>
          <cell r="AT334">
            <v>41.666600000000003</v>
          </cell>
          <cell r="AU334">
            <v>41.9422</v>
          </cell>
          <cell r="AV334">
            <v>1.5271617842311293E-2</v>
          </cell>
          <cell r="AW334">
            <v>0.54059999999997743</v>
          </cell>
          <cell r="AX334">
            <v>35.399000000000001</v>
          </cell>
          <cell r="AY334">
            <v>35.939599999999977</v>
          </cell>
          <cell r="AZ334">
            <v>1.085452883338874E-2</v>
          </cell>
          <cell r="BA334">
            <v>8.3285714285708481E-2</v>
          </cell>
          <cell r="BB334">
            <v>7.6729000000000003</v>
          </cell>
          <cell r="BC334">
            <v>7.7561857142857091</v>
          </cell>
        </row>
        <row r="335">
          <cell r="B335">
            <v>287</v>
          </cell>
          <cell r="C335">
            <v>107</v>
          </cell>
          <cell r="D335">
            <v>1.4982708130604998E-2</v>
          </cell>
          <cell r="E335">
            <v>0.91098611111111039</v>
          </cell>
          <cell r="F335">
            <v>60.802500000000002</v>
          </cell>
          <cell r="G335">
            <v>61.713486111111109</v>
          </cell>
          <cell r="H335">
            <v>2.0869709785857025E-2</v>
          </cell>
          <cell r="I335">
            <v>1.5440099999999961</v>
          </cell>
          <cell r="J335">
            <v>73.9833</v>
          </cell>
          <cell r="K335">
            <v>75.52731</v>
          </cell>
          <cell r="L335">
            <v>2.6952675631718801E-2</v>
          </cell>
          <cell r="M335">
            <v>1.5098888888888877E-2</v>
          </cell>
          <cell r="N335">
            <v>0.56020000000000003</v>
          </cell>
          <cell r="O335">
            <v>0.57529888888888892</v>
          </cell>
          <cell r="P335">
            <v>1.4284442181499402E-2</v>
          </cell>
          <cell r="Q335">
            <v>1.554234444444442</v>
          </cell>
          <cell r="R335">
            <v>108.8061</v>
          </cell>
          <cell r="S335">
            <v>110.36033444444445</v>
          </cell>
          <cell r="T335">
            <v>2.4872199059240905E-2</v>
          </cell>
          <cell r="U335">
            <v>1.1954872222222259</v>
          </cell>
          <cell r="V335">
            <v>48.065199999999997</v>
          </cell>
          <cell r="W335">
            <v>49.260687222222224</v>
          </cell>
          <cell r="X335">
            <v>1.0404330324265442E-2</v>
          </cell>
          <cell r="Y335">
            <v>0.47704166666666781</v>
          </cell>
          <cell r="Z335">
            <v>45.850299999999997</v>
          </cell>
          <cell r="AA335">
            <v>46.327341666666662</v>
          </cell>
          <cell r="AB335">
            <v>1.793319638821236E-2</v>
          </cell>
          <cell r="AC335">
            <v>0.89018055555555686</v>
          </cell>
          <cell r="AD335">
            <v>49.6387</v>
          </cell>
          <cell r="AE335">
            <v>50.52888055555556</v>
          </cell>
          <cell r="AF335">
            <v>1.4842522037649141E-2</v>
          </cell>
          <cell r="AG335">
            <v>0.24562444444444431</v>
          </cell>
          <cell r="AH335">
            <v>16.5487</v>
          </cell>
          <cell r="AI335">
            <v>16.794324444444445</v>
          </cell>
          <cell r="AJ335">
            <v>1.0863090558697913E-2</v>
          </cell>
          <cell r="AK335">
            <v>0.17272857142857617</v>
          </cell>
          <cell r="AL335">
            <v>15.900499999999999</v>
          </cell>
          <cell r="AM335">
            <v>16.073228571428576</v>
          </cell>
          <cell r="AN335">
            <v>1.6810023172695424E-2</v>
          </cell>
          <cell r="AO335">
            <v>0.12839999999999943</v>
          </cell>
          <cell r="AP335">
            <v>7.6383000000000001</v>
          </cell>
          <cell r="AQ335">
            <v>7.7666999999999993</v>
          </cell>
          <cell r="AR335">
            <v>6.676810682897041E-3</v>
          </cell>
          <cell r="AS335">
            <v>0.27819999999999789</v>
          </cell>
          <cell r="AT335">
            <v>41.666600000000003</v>
          </cell>
          <cell r="AU335">
            <v>41.944800000000001</v>
          </cell>
          <cell r="AV335">
            <v>1.5415689708748194E-2</v>
          </cell>
          <cell r="AW335">
            <v>0.5456999999999772</v>
          </cell>
          <cell r="AX335">
            <v>35.399000000000001</v>
          </cell>
          <cell r="AY335">
            <v>35.944699999999976</v>
          </cell>
          <cell r="AZ335">
            <v>1.0956930048798068E-2</v>
          </cell>
          <cell r="BA335">
            <v>8.4071428571422704E-2</v>
          </cell>
          <cell r="BB335">
            <v>7.6729000000000003</v>
          </cell>
          <cell r="BC335">
            <v>7.7569714285714229</v>
          </cell>
        </row>
        <row r="336">
          <cell r="B336">
            <v>288</v>
          </cell>
          <cell r="C336">
            <v>108</v>
          </cell>
          <cell r="D336">
            <v>1.5122733440236819E-2</v>
          </cell>
          <cell r="E336">
            <v>0.91949999999999932</v>
          </cell>
          <cell r="F336">
            <v>60.802500000000002</v>
          </cell>
          <cell r="G336">
            <v>61.722000000000001</v>
          </cell>
          <cell r="H336">
            <v>2.1064753802547281E-2</v>
          </cell>
          <cell r="I336">
            <v>1.5584399999999961</v>
          </cell>
          <cell r="J336">
            <v>73.9833</v>
          </cell>
          <cell r="K336">
            <v>75.54173999999999</v>
          </cell>
          <cell r="L336">
            <v>2.7204569796501224E-2</v>
          </cell>
          <cell r="M336">
            <v>1.5239999999999986E-2</v>
          </cell>
          <cell r="N336">
            <v>0.56020000000000003</v>
          </cell>
          <cell r="O336">
            <v>0.57544000000000006</v>
          </cell>
          <cell r="P336">
            <v>1.4417941641139582E-2</v>
          </cell>
          <cell r="Q336">
            <v>1.5687599999999975</v>
          </cell>
          <cell r="R336">
            <v>108.8061</v>
          </cell>
          <cell r="S336">
            <v>110.37486</v>
          </cell>
          <cell r="T336">
            <v>2.5104649517738484E-2</v>
          </cell>
          <cell r="U336">
            <v>1.2066600000000036</v>
          </cell>
          <cell r="V336">
            <v>48.065199999999997</v>
          </cell>
          <cell r="W336">
            <v>49.271860000000004</v>
          </cell>
          <cell r="X336">
            <v>1.0501567056267924E-2</v>
          </cell>
          <cell r="Y336">
            <v>0.4815000000000012</v>
          </cell>
          <cell r="Z336">
            <v>45.850299999999997</v>
          </cell>
          <cell r="AA336">
            <v>46.331800000000001</v>
          </cell>
          <cell r="AB336">
            <v>1.8100796354457334E-2</v>
          </cell>
          <cell r="AC336">
            <v>0.89850000000000141</v>
          </cell>
          <cell r="AD336">
            <v>49.6387</v>
          </cell>
          <cell r="AE336">
            <v>50.537199999999999</v>
          </cell>
          <cell r="AF336">
            <v>1.4981237196879505E-2</v>
          </cell>
          <cell r="AG336">
            <v>0.24791999999999986</v>
          </cell>
          <cell r="AH336">
            <v>16.5487</v>
          </cell>
          <cell r="AI336">
            <v>16.796620000000001</v>
          </cell>
          <cell r="AJ336">
            <v>1.0964614769526867E-2</v>
          </cell>
          <cell r="AK336">
            <v>0.17434285714286193</v>
          </cell>
          <cell r="AL336">
            <v>15.900499999999999</v>
          </cell>
          <cell r="AM336">
            <v>16.074842857142862</v>
          </cell>
          <cell r="AN336">
            <v>1.6967126193000986E-2</v>
          </cell>
          <cell r="AO336">
            <v>0.12959999999999944</v>
          </cell>
          <cell r="AP336">
            <v>7.6383000000000001</v>
          </cell>
          <cell r="AQ336">
            <v>7.7678999999999991</v>
          </cell>
          <cell r="AR336">
            <v>6.7392107827372004E-3</v>
          </cell>
          <cell r="AS336">
            <v>0.28079999999999783</v>
          </cell>
          <cell r="AT336">
            <v>41.666600000000003</v>
          </cell>
          <cell r="AU336">
            <v>41.947400000000002</v>
          </cell>
          <cell r="AV336">
            <v>1.5559761575185091E-2</v>
          </cell>
          <cell r="AW336">
            <v>0.55079999999997697</v>
          </cell>
          <cell r="AX336">
            <v>35.399000000000001</v>
          </cell>
          <cell r="AY336">
            <v>35.949799999999975</v>
          </cell>
          <cell r="AZ336">
            <v>1.1059331264207396E-2</v>
          </cell>
          <cell r="BA336">
            <v>8.4857142857136941E-2</v>
          </cell>
          <cell r="BB336">
            <v>7.6729000000000003</v>
          </cell>
          <cell r="BC336">
            <v>7.7577571428571375</v>
          </cell>
        </row>
        <row r="337">
          <cell r="B337">
            <v>289</v>
          </cell>
          <cell r="C337">
            <v>109</v>
          </cell>
          <cell r="D337">
            <v>1.5262758749868644E-2</v>
          </cell>
          <cell r="E337">
            <v>0.92801388888888825</v>
          </cell>
          <cell r="F337">
            <v>60.802500000000002</v>
          </cell>
          <cell r="G337">
            <v>61.730513888888893</v>
          </cell>
          <cell r="H337">
            <v>2.1259797819237532E-2</v>
          </cell>
          <cell r="I337">
            <v>1.572869999999996</v>
          </cell>
          <cell r="J337">
            <v>73.9833</v>
          </cell>
          <cell r="K337">
            <v>75.556169999999995</v>
          </cell>
          <cell r="L337">
            <v>2.7456463961283643E-2</v>
          </cell>
          <cell r="M337">
            <v>1.5381111111111097E-2</v>
          </cell>
          <cell r="N337">
            <v>0.56020000000000003</v>
          </cell>
          <cell r="O337">
            <v>0.5755811111111111</v>
          </cell>
          <cell r="P337">
            <v>1.4551441100779765E-2</v>
          </cell>
          <cell r="Q337">
            <v>1.5832855555555529</v>
          </cell>
          <cell r="R337">
            <v>108.8061</v>
          </cell>
          <cell r="S337">
            <v>110.38938555555555</v>
          </cell>
          <cell r="T337">
            <v>2.5337099976236063E-2</v>
          </cell>
          <cell r="U337">
            <v>1.2178327777777815</v>
          </cell>
          <cell r="V337">
            <v>48.065199999999997</v>
          </cell>
          <cell r="W337">
            <v>49.283032777777777</v>
          </cell>
          <cell r="X337">
            <v>1.0598803788270406E-2</v>
          </cell>
          <cell r="Y337">
            <v>0.4859583333333346</v>
          </cell>
          <cell r="Z337">
            <v>45.850299999999997</v>
          </cell>
          <cell r="AA337">
            <v>46.336258333333333</v>
          </cell>
          <cell r="AB337">
            <v>1.8268396320702315E-2</v>
          </cell>
          <cell r="AC337">
            <v>0.90681944444444584</v>
          </cell>
          <cell r="AD337">
            <v>49.6387</v>
          </cell>
          <cell r="AE337">
            <v>50.545519444444444</v>
          </cell>
          <cell r="AF337">
            <v>1.5119952356109871E-2</v>
          </cell>
          <cell r="AG337">
            <v>0.25021555555555547</v>
          </cell>
          <cell r="AH337">
            <v>16.5487</v>
          </cell>
          <cell r="AI337">
            <v>16.798915555555556</v>
          </cell>
          <cell r="AJ337">
            <v>1.1066138980355819E-2</v>
          </cell>
          <cell r="AK337">
            <v>0.17595714285714767</v>
          </cell>
          <cell r="AL337">
            <v>15.900499999999999</v>
          </cell>
          <cell r="AM337">
            <v>16.076457142857148</v>
          </cell>
          <cell r="AN337">
            <v>1.7124229213306551E-2</v>
          </cell>
          <cell r="AO337">
            <v>0.13079999999999942</v>
          </cell>
          <cell r="AP337">
            <v>7.6383000000000001</v>
          </cell>
          <cell r="AQ337">
            <v>7.7690999999999999</v>
          </cell>
          <cell r="AR337">
            <v>6.8016108825773589E-3</v>
          </cell>
          <cell r="AS337">
            <v>0.28339999999999782</v>
          </cell>
          <cell r="AT337">
            <v>41.666600000000003</v>
          </cell>
          <cell r="AU337">
            <v>41.95</v>
          </cell>
          <cell r="AV337">
            <v>1.5703833441621989E-2</v>
          </cell>
          <cell r="AW337">
            <v>0.55589999999997686</v>
          </cell>
          <cell r="AX337">
            <v>35.399000000000001</v>
          </cell>
          <cell r="AY337">
            <v>35.954899999999981</v>
          </cell>
          <cell r="AZ337">
            <v>1.1161732479616724E-2</v>
          </cell>
          <cell r="BA337">
            <v>8.5642857142851164E-2</v>
          </cell>
          <cell r="BB337">
            <v>7.6729000000000003</v>
          </cell>
          <cell r="BC337">
            <v>7.7585428571428512</v>
          </cell>
        </row>
        <row r="338">
          <cell r="B338">
            <v>290</v>
          </cell>
          <cell r="C338">
            <v>110</v>
          </cell>
          <cell r="D338">
            <v>1.5402784059500465E-2</v>
          </cell>
          <cell r="E338">
            <v>0.93652777777777707</v>
          </cell>
          <cell r="F338">
            <v>60.802500000000002</v>
          </cell>
          <cell r="G338">
            <v>61.739027777777778</v>
          </cell>
          <cell r="H338">
            <v>2.1454841835927784E-2</v>
          </cell>
          <cell r="I338">
            <v>1.5872999999999959</v>
          </cell>
          <cell r="J338">
            <v>73.9833</v>
          </cell>
          <cell r="K338">
            <v>75.570599999999999</v>
          </cell>
          <cell r="L338">
            <v>2.7708358126066059E-2</v>
          </cell>
          <cell r="M338">
            <v>1.552222222222221E-2</v>
          </cell>
          <cell r="N338">
            <v>0.56020000000000003</v>
          </cell>
          <cell r="O338">
            <v>0.57572222222222225</v>
          </cell>
          <cell r="P338">
            <v>1.4684940560419944E-2</v>
          </cell>
          <cell r="Q338">
            <v>1.5978111111111086</v>
          </cell>
          <cell r="R338">
            <v>108.8061</v>
          </cell>
          <cell r="S338">
            <v>110.40391111111111</v>
          </cell>
          <cell r="T338">
            <v>2.5569550434733641E-2</v>
          </cell>
          <cell r="U338">
            <v>1.2290055555555595</v>
          </cell>
          <cell r="V338">
            <v>48.065199999999997</v>
          </cell>
          <cell r="W338">
            <v>49.294205555555557</v>
          </cell>
          <cell r="X338">
            <v>1.0696040520272886E-2</v>
          </cell>
          <cell r="Y338">
            <v>0.49041666666666789</v>
          </cell>
          <cell r="Z338">
            <v>45.850299999999997</v>
          </cell>
          <cell r="AA338">
            <v>46.340716666666665</v>
          </cell>
          <cell r="AB338">
            <v>1.8435996286947288E-2</v>
          </cell>
          <cell r="AC338">
            <v>0.91513888888889028</v>
          </cell>
          <cell r="AD338">
            <v>49.6387</v>
          </cell>
          <cell r="AE338">
            <v>50.55383888888889</v>
          </cell>
          <cell r="AF338">
            <v>1.5258667515340238E-2</v>
          </cell>
          <cell r="AG338">
            <v>0.25251111111111096</v>
          </cell>
          <cell r="AH338">
            <v>16.5487</v>
          </cell>
          <cell r="AI338">
            <v>16.801211111111112</v>
          </cell>
          <cell r="AJ338">
            <v>1.1167663191184771E-2</v>
          </cell>
          <cell r="AK338">
            <v>0.17757142857143343</v>
          </cell>
          <cell r="AL338">
            <v>15.900499999999999</v>
          </cell>
          <cell r="AM338">
            <v>16.078071428571434</v>
          </cell>
          <cell r="AN338">
            <v>1.7281332233612116E-2</v>
          </cell>
          <cell r="AO338">
            <v>0.13199999999999942</v>
          </cell>
          <cell r="AP338">
            <v>7.6383000000000001</v>
          </cell>
          <cell r="AQ338">
            <v>7.7702999999999998</v>
          </cell>
          <cell r="AR338">
            <v>6.8640109824175182E-3</v>
          </cell>
          <cell r="AS338">
            <v>0.28599999999999781</v>
          </cell>
          <cell r="AT338">
            <v>41.666600000000003</v>
          </cell>
          <cell r="AU338">
            <v>41.952600000000004</v>
          </cell>
          <cell r="AV338">
            <v>1.584790530805889E-2</v>
          </cell>
          <cell r="AW338">
            <v>0.56099999999997663</v>
          </cell>
          <cell r="AX338">
            <v>35.399000000000001</v>
          </cell>
          <cell r="AY338">
            <v>35.95999999999998</v>
          </cell>
          <cell r="AZ338">
            <v>1.1264133695026051E-2</v>
          </cell>
          <cell r="BA338">
            <v>8.6428571428565401E-2</v>
          </cell>
          <cell r="BB338">
            <v>7.6729000000000003</v>
          </cell>
          <cell r="BC338">
            <v>7.7593285714285658</v>
          </cell>
        </row>
        <row r="339">
          <cell r="B339">
            <v>291</v>
          </cell>
          <cell r="C339">
            <v>111</v>
          </cell>
          <cell r="D339">
            <v>1.5542809369132287E-2</v>
          </cell>
          <cell r="E339">
            <v>0.945041666666666</v>
          </cell>
          <cell r="F339">
            <v>60.802500000000002</v>
          </cell>
          <cell r="G339">
            <v>61.74754166666667</v>
          </cell>
          <cell r="H339">
            <v>2.1649885852618036E-2</v>
          </cell>
          <cell r="I339">
            <v>1.6017299999999959</v>
          </cell>
          <cell r="J339">
            <v>73.9833</v>
          </cell>
          <cell r="K339">
            <v>75.585029999999989</v>
          </cell>
          <cell r="L339">
            <v>2.7960252290848479E-2</v>
          </cell>
          <cell r="M339">
            <v>1.5663333333333321E-2</v>
          </cell>
          <cell r="N339">
            <v>0.56020000000000003</v>
          </cell>
          <cell r="O339">
            <v>0.57586333333333339</v>
          </cell>
          <cell r="P339">
            <v>1.4818440020060128E-2</v>
          </cell>
          <cell r="Q339">
            <v>1.6123366666666641</v>
          </cell>
          <cell r="R339">
            <v>108.8061</v>
          </cell>
          <cell r="S339">
            <v>110.41843666666666</v>
          </cell>
          <cell r="T339">
            <v>2.5802000893231217E-2</v>
          </cell>
          <cell r="U339">
            <v>1.2401783333333372</v>
          </cell>
          <cell r="V339">
            <v>48.065199999999997</v>
          </cell>
          <cell r="W339">
            <v>49.305378333333337</v>
          </cell>
          <cell r="X339">
            <v>1.0793277252275366E-2</v>
          </cell>
          <cell r="Y339">
            <v>0.49487500000000118</v>
          </cell>
          <cell r="Z339">
            <v>45.850299999999997</v>
          </cell>
          <cell r="AA339">
            <v>46.345174999999998</v>
          </cell>
          <cell r="AB339">
            <v>1.8603596253192262E-2</v>
          </cell>
          <cell r="AC339">
            <v>0.92345833333333471</v>
          </cell>
          <cell r="AD339">
            <v>49.6387</v>
          </cell>
          <cell r="AE339">
            <v>50.562158333333336</v>
          </cell>
          <cell r="AF339">
            <v>1.5397382674570604E-2</v>
          </cell>
          <cell r="AG339">
            <v>0.25480666666666651</v>
          </cell>
          <cell r="AH339">
            <v>16.5487</v>
          </cell>
          <cell r="AI339">
            <v>16.803506666666667</v>
          </cell>
          <cell r="AJ339">
            <v>1.1269187402013724E-2</v>
          </cell>
          <cell r="AK339">
            <v>0.17918571428571919</v>
          </cell>
          <cell r="AL339">
            <v>15.900499999999999</v>
          </cell>
          <cell r="AM339">
            <v>16.07968571428572</v>
          </cell>
          <cell r="AN339">
            <v>1.7438435253917681E-2</v>
          </cell>
          <cell r="AO339">
            <v>0.1331999999999994</v>
          </cell>
          <cell r="AP339">
            <v>7.6383000000000001</v>
          </cell>
          <cell r="AQ339">
            <v>7.7714999999999996</v>
          </cell>
          <cell r="AR339">
            <v>6.9264110822576785E-3</v>
          </cell>
          <cell r="AS339">
            <v>0.2885999999999978</v>
          </cell>
          <cell r="AT339">
            <v>41.666600000000003</v>
          </cell>
          <cell r="AU339">
            <v>41.955199999999998</v>
          </cell>
          <cell r="AV339">
            <v>1.599197717449579E-2</v>
          </cell>
          <cell r="AW339">
            <v>0.5660999999999764</v>
          </cell>
          <cell r="AX339">
            <v>35.399000000000001</v>
          </cell>
          <cell r="AY339">
            <v>35.965099999999978</v>
          </cell>
          <cell r="AZ339">
            <v>1.1366534910435379E-2</v>
          </cell>
          <cell r="BA339">
            <v>8.7214285714279624E-2</v>
          </cell>
          <cell r="BB339">
            <v>7.6729000000000003</v>
          </cell>
          <cell r="BC339">
            <v>7.7601142857142795</v>
          </cell>
        </row>
        <row r="340">
          <cell r="B340">
            <v>292</v>
          </cell>
          <cell r="C340">
            <v>112</v>
          </cell>
          <cell r="D340">
            <v>1.5682834678764111E-2</v>
          </cell>
          <cell r="E340">
            <v>0.95355555555555482</v>
          </cell>
          <cell r="F340">
            <v>60.802500000000002</v>
          </cell>
          <cell r="G340">
            <v>61.756055555555555</v>
          </cell>
          <cell r="H340">
            <v>2.1844929869308288E-2</v>
          </cell>
          <cell r="I340">
            <v>1.6161599999999958</v>
          </cell>
          <cell r="J340">
            <v>73.9833</v>
          </cell>
          <cell r="K340">
            <v>75.599459999999993</v>
          </cell>
          <cell r="L340">
            <v>2.8212146455630898E-2</v>
          </cell>
          <cell r="M340">
            <v>1.580444444444443E-2</v>
          </cell>
          <cell r="N340">
            <v>0.56020000000000003</v>
          </cell>
          <cell r="O340">
            <v>0.57600444444444443</v>
          </cell>
          <cell r="P340">
            <v>1.4951939479700306E-2</v>
          </cell>
          <cell r="Q340">
            <v>1.6268622222222195</v>
          </cell>
          <cell r="R340">
            <v>108.8061</v>
          </cell>
          <cell r="S340">
            <v>110.43296222222222</v>
          </cell>
          <cell r="T340">
            <v>2.6034451351728796E-2</v>
          </cell>
          <cell r="U340">
            <v>1.2513511111111149</v>
          </cell>
          <cell r="V340">
            <v>48.065199999999997</v>
          </cell>
          <cell r="W340">
            <v>49.31655111111111</v>
          </cell>
          <cell r="X340">
            <v>1.0890513984277848E-2</v>
          </cell>
          <cell r="Y340">
            <v>0.49933333333333457</v>
          </cell>
          <cell r="Z340">
            <v>45.850299999999997</v>
          </cell>
          <cell r="AA340">
            <v>46.34963333333333</v>
          </cell>
          <cell r="AB340">
            <v>1.877119621943724E-2</v>
          </cell>
          <cell r="AC340">
            <v>0.93177777777777915</v>
          </cell>
          <cell r="AD340">
            <v>49.6387</v>
          </cell>
          <cell r="AE340">
            <v>50.570477777777782</v>
          </cell>
          <cell r="AF340">
            <v>1.5536097833800968E-2</v>
          </cell>
          <cell r="AG340">
            <v>0.25710222222222207</v>
          </cell>
          <cell r="AH340">
            <v>16.5487</v>
          </cell>
          <cell r="AI340">
            <v>16.805802222222223</v>
          </cell>
          <cell r="AJ340">
            <v>1.1370711612842676E-2</v>
          </cell>
          <cell r="AK340">
            <v>0.18080000000000496</v>
          </cell>
          <cell r="AL340">
            <v>15.900499999999999</v>
          </cell>
          <cell r="AM340">
            <v>16.081300000000006</v>
          </cell>
          <cell r="AN340">
            <v>1.7595538274223246E-2</v>
          </cell>
          <cell r="AO340">
            <v>0.13439999999999941</v>
          </cell>
          <cell r="AP340">
            <v>7.6383000000000001</v>
          </cell>
          <cell r="AQ340">
            <v>7.7726999999999995</v>
          </cell>
          <cell r="AR340">
            <v>6.9888111820978378E-3</v>
          </cell>
          <cell r="AS340">
            <v>0.29119999999999779</v>
          </cell>
          <cell r="AT340">
            <v>41.666600000000003</v>
          </cell>
          <cell r="AU340">
            <v>41.957799999999999</v>
          </cell>
          <cell r="AV340">
            <v>1.6136049040932687E-2</v>
          </cell>
          <cell r="AW340">
            <v>0.57119999999997617</v>
          </cell>
          <cell r="AX340">
            <v>35.399000000000001</v>
          </cell>
          <cell r="AY340">
            <v>35.970199999999977</v>
          </cell>
          <cell r="AZ340">
            <v>1.1468936125844707E-2</v>
          </cell>
          <cell r="BA340">
            <v>8.7999999999993861E-2</v>
          </cell>
          <cell r="BB340">
            <v>7.6729000000000003</v>
          </cell>
          <cell r="BC340">
            <v>7.7608999999999941</v>
          </cell>
        </row>
        <row r="341">
          <cell r="B341">
            <v>293</v>
          </cell>
          <cell r="C341">
            <v>113</v>
          </cell>
          <cell r="D341">
            <v>1.5822859988395929E-2</v>
          </cell>
          <cell r="E341">
            <v>0.96206944444444376</v>
          </cell>
          <cell r="F341">
            <v>60.802500000000002</v>
          </cell>
          <cell r="G341">
            <v>61.764569444444447</v>
          </cell>
          <cell r="H341">
            <v>2.2039973885998539E-2</v>
          </cell>
          <cell r="I341">
            <v>1.6305899999999958</v>
          </cell>
          <cell r="J341">
            <v>73.9833</v>
          </cell>
          <cell r="K341">
            <v>75.613889999999998</v>
          </cell>
          <cell r="L341">
            <v>2.8464040620413314E-2</v>
          </cell>
          <cell r="M341">
            <v>1.5945555555555543E-2</v>
          </cell>
          <cell r="N341">
            <v>0.56020000000000003</v>
          </cell>
          <cell r="O341">
            <v>0.57614555555555558</v>
          </cell>
          <cell r="P341">
            <v>1.508543893934049E-2</v>
          </cell>
          <cell r="Q341">
            <v>1.6413877777777752</v>
          </cell>
          <cell r="R341">
            <v>108.8061</v>
          </cell>
          <cell r="S341">
            <v>110.44748777777778</v>
          </cell>
          <cell r="T341">
            <v>2.6266901810226374E-2</v>
          </cell>
          <cell r="U341">
            <v>1.2625238888888928</v>
          </cell>
          <cell r="V341">
            <v>48.065199999999997</v>
          </cell>
          <cell r="W341">
            <v>49.32772388888889</v>
          </cell>
          <cell r="X341">
            <v>1.0987750716280329E-2</v>
          </cell>
          <cell r="Y341">
            <v>0.50379166666666797</v>
          </cell>
          <cell r="Z341">
            <v>45.850299999999997</v>
          </cell>
          <cell r="AA341">
            <v>46.354091666666662</v>
          </cell>
          <cell r="AB341">
            <v>1.8938796185682213E-2</v>
          </cell>
          <cell r="AC341">
            <v>0.94009722222222369</v>
          </cell>
          <cell r="AD341">
            <v>49.6387</v>
          </cell>
          <cell r="AE341">
            <v>50.578797222222221</v>
          </cell>
          <cell r="AF341">
            <v>1.5674812993031337E-2</v>
          </cell>
          <cell r="AG341">
            <v>0.25939777777777767</v>
          </cell>
          <cell r="AH341">
            <v>16.5487</v>
          </cell>
          <cell r="AI341">
            <v>16.808097777777778</v>
          </cell>
          <cell r="AJ341">
            <v>1.1472235823671628E-2</v>
          </cell>
          <cell r="AK341">
            <v>0.18241428571429072</v>
          </cell>
          <cell r="AL341">
            <v>15.900499999999999</v>
          </cell>
          <cell r="AM341">
            <v>16.082914285714288</v>
          </cell>
          <cell r="AN341">
            <v>1.7752641294528811E-2</v>
          </cell>
          <cell r="AO341">
            <v>0.13559999999999942</v>
          </cell>
          <cell r="AP341">
            <v>7.6383000000000001</v>
          </cell>
          <cell r="AQ341">
            <v>7.7738999999999994</v>
          </cell>
          <cell r="AR341">
            <v>7.0512112819379972E-3</v>
          </cell>
          <cell r="AS341">
            <v>0.29379999999999773</v>
          </cell>
          <cell r="AT341">
            <v>41.666600000000003</v>
          </cell>
          <cell r="AU341">
            <v>41.9604</v>
          </cell>
          <cell r="AV341">
            <v>1.6280120907369584E-2</v>
          </cell>
          <cell r="AW341">
            <v>0.57629999999997594</v>
          </cell>
          <cell r="AX341">
            <v>35.399000000000001</v>
          </cell>
          <cell r="AY341">
            <v>35.975299999999976</v>
          </cell>
          <cell r="AZ341">
            <v>1.1571337341254035E-2</v>
          </cell>
          <cell r="BA341">
            <v>8.8785714285708098E-2</v>
          </cell>
          <cell r="BB341">
            <v>7.6729000000000003</v>
          </cell>
          <cell r="BC341">
            <v>7.7616857142857087</v>
          </cell>
        </row>
        <row r="342">
          <cell r="B342">
            <v>294</v>
          </cell>
          <cell r="C342">
            <v>114</v>
          </cell>
          <cell r="D342">
            <v>1.5962885298027755E-2</v>
          </cell>
          <cell r="E342">
            <v>0.97058333333333258</v>
          </cell>
          <cell r="F342">
            <v>60.802500000000002</v>
          </cell>
          <cell r="G342">
            <v>61.773083333333332</v>
          </cell>
          <cell r="H342">
            <v>2.2235017902688795E-2</v>
          </cell>
          <cell r="I342">
            <v>1.6450199999999957</v>
          </cell>
          <cell r="J342">
            <v>73.9833</v>
          </cell>
          <cell r="K342">
            <v>75.628320000000002</v>
          </cell>
          <cell r="L342">
            <v>2.8715934785195737E-2</v>
          </cell>
          <cell r="M342">
            <v>1.6086666666666652E-2</v>
          </cell>
          <cell r="N342">
            <v>0.56020000000000003</v>
          </cell>
          <cell r="O342">
            <v>0.57628666666666672</v>
          </cell>
          <cell r="P342">
            <v>1.5218938398980669E-2</v>
          </cell>
          <cell r="Q342">
            <v>1.6559133333333307</v>
          </cell>
          <cell r="R342">
            <v>108.8061</v>
          </cell>
          <cell r="S342">
            <v>110.46201333333333</v>
          </cell>
          <cell r="T342">
            <v>2.6499352268723957E-2</v>
          </cell>
          <cell r="U342">
            <v>1.2736966666666705</v>
          </cell>
          <cell r="V342">
            <v>48.065199999999997</v>
          </cell>
          <cell r="W342">
            <v>49.33889666666667</v>
          </cell>
          <cell r="X342">
            <v>1.1084987448282809E-2</v>
          </cell>
          <cell r="Y342">
            <v>0.50825000000000131</v>
          </cell>
          <cell r="Z342">
            <v>45.850299999999997</v>
          </cell>
          <cell r="AA342">
            <v>46.358550000000001</v>
          </cell>
          <cell r="AB342">
            <v>1.9106396151927187E-2</v>
          </cell>
          <cell r="AC342">
            <v>0.94841666666666813</v>
          </cell>
          <cell r="AD342">
            <v>49.6387</v>
          </cell>
          <cell r="AE342">
            <v>50.587116666666667</v>
          </cell>
          <cell r="AF342">
            <v>1.58135281522617E-2</v>
          </cell>
          <cell r="AG342">
            <v>0.26169333333333322</v>
          </cell>
          <cell r="AH342">
            <v>16.5487</v>
          </cell>
          <cell r="AI342">
            <v>16.810393333333334</v>
          </cell>
          <cell r="AJ342">
            <v>1.1573760034500582E-2</v>
          </cell>
          <cell r="AK342">
            <v>0.18402857142857648</v>
          </cell>
          <cell r="AL342">
            <v>15.900499999999999</v>
          </cell>
          <cell r="AM342">
            <v>16.084528571428574</v>
          </cell>
          <cell r="AN342">
            <v>1.7909744314834376E-2</v>
          </cell>
          <cell r="AO342">
            <v>0.13679999999999939</v>
          </cell>
          <cell r="AP342">
            <v>7.6383000000000001</v>
          </cell>
          <cell r="AQ342">
            <v>7.7750999999999992</v>
          </cell>
          <cell r="AR342">
            <v>7.1136113817781557E-3</v>
          </cell>
          <cell r="AS342">
            <v>0.29639999999999772</v>
          </cell>
          <cell r="AT342">
            <v>41.666600000000003</v>
          </cell>
          <cell r="AU342">
            <v>41.963000000000001</v>
          </cell>
          <cell r="AV342">
            <v>1.6424192773806485E-2</v>
          </cell>
          <cell r="AW342">
            <v>0.58139999999997571</v>
          </cell>
          <cell r="AX342">
            <v>35.399000000000001</v>
          </cell>
          <cell r="AY342">
            <v>35.980399999999975</v>
          </cell>
          <cell r="AZ342">
            <v>1.1673738556663362E-2</v>
          </cell>
          <cell r="BA342">
            <v>8.9571428571422321E-2</v>
          </cell>
          <cell r="BB342">
            <v>7.6729000000000003</v>
          </cell>
          <cell r="BC342">
            <v>7.7624714285714225</v>
          </cell>
        </row>
        <row r="343">
          <cell r="B343">
            <v>295</v>
          </cell>
          <cell r="C343">
            <v>115</v>
          </cell>
          <cell r="D343">
            <v>1.6102910607659577E-2</v>
          </cell>
          <cell r="E343">
            <v>0.97909722222222151</v>
          </cell>
          <cell r="F343">
            <v>60.802500000000002</v>
          </cell>
          <cell r="G343">
            <v>61.781597222222224</v>
          </cell>
          <cell r="H343">
            <v>2.2430061919379046E-2</v>
          </cell>
          <cell r="I343">
            <v>1.6594499999999957</v>
          </cell>
          <cell r="J343">
            <v>73.9833</v>
          </cell>
          <cell r="K343">
            <v>75.642749999999992</v>
          </cell>
          <cell r="L343">
            <v>2.8967828949978156E-2</v>
          </cell>
          <cell r="M343">
            <v>1.6227777777777765E-2</v>
          </cell>
          <cell r="N343">
            <v>0.56020000000000003</v>
          </cell>
          <cell r="O343">
            <v>0.57642777777777776</v>
          </cell>
          <cell r="P343">
            <v>1.5352437858620853E-2</v>
          </cell>
          <cell r="Q343">
            <v>1.6704388888888861</v>
          </cell>
          <cell r="R343">
            <v>108.8061</v>
          </cell>
          <cell r="S343">
            <v>110.47653888888888</v>
          </cell>
          <cell r="T343">
            <v>2.6731802727221535E-2</v>
          </cell>
          <cell r="U343">
            <v>1.2848694444444484</v>
          </cell>
          <cell r="V343">
            <v>48.065199999999997</v>
          </cell>
          <cell r="W343">
            <v>49.350069444444443</v>
          </cell>
          <cell r="X343">
            <v>1.1182224180285289E-2</v>
          </cell>
          <cell r="Y343">
            <v>0.51270833333333454</v>
          </cell>
          <cell r="Z343">
            <v>45.850299999999997</v>
          </cell>
          <cell r="AA343">
            <v>46.363008333333333</v>
          </cell>
          <cell r="AB343">
            <v>1.9273996118172165E-2</v>
          </cell>
          <cell r="AC343">
            <v>0.95673611111111256</v>
          </cell>
          <cell r="AD343">
            <v>49.6387</v>
          </cell>
          <cell r="AE343">
            <v>50.595436111111113</v>
          </cell>
          <cell r="AF343">
            <v>1.5952243311492066E-2</v>
          </cell>
          <cell r="AG343">
            <v>0.26398888888888872</v>
          </cell>
          <cell r="AH343">
            <v>16.5487</v>
          </cell>
          <cell r="AI343">
            <v>16.812688888888889</v>
          </cell>
          <cell r="AJ343">
            <v>1.1675284245329534E-2</v>
          </cell>
          <cell r="AK343">
            <v>0.18564285714286224</v>
          </cell>
          <cell r="AL343">
            <v>15.900499999999999</v>
          </cell>
          <cell r="AM343">
            <v>16.08614285714286</v>
          </cell>
          <cell r="AN343">
            <v>1.8066847335139941E-2</v>
          </cell>
          <cell r="AO343">
            <v>0.1379999999999994</v>
          </cell>
          <cell r="AP343">
            <v>7.6383000000000001</v>
          </cell>
          <cell r="AQ343">
            <v>7.7762999999999991</v>
          </cell>
          <cell r="AR343">
            <v>7.176011481618315E-3</v>
          </cell>
          <cell r="AS343">
            <v>0.29899999999999771</v>
          </cell>
          <cell r="AT343">
            <v>41.666600000000003</v>
          </cell>
          <cell r="AU343">
            <v>41.965600000000002</v>
          </cell>
          <cell r="AV343">
            <v>1.6568264640243385E-2</v>
          </cell>
          <cell r="AW343">
            <v>0.58649999999997549</v>
          </cell>
          <cell r="AX343">
            <v>35.399000000000001</v>
          </cell>
          <cell r="AY343">
            <v>35.985499999999973</v>
          </cell>
          <cell r="AZ343">
            <v>1.177613977207269E-2</v>
          </cell>
          <cell r="BA343">
            <v>9.0357142857136558E-2</v>
          </cell>
          <cell r="BB343">
            <v>7.6729000000000003</v>
          </cell>
          <cell r="BC343">
            <v>7.7632571428571371</v>
          </cell>
        </row>
        <row r="344">
          <cell r="B344">
            <v>296</v>
          </cell>
          <cell r="C344">
            <v>116</v>
          </cell>
          <cell r="D344">
            <v>1.6242935917291399E-2</v>
          </cell>
          <cell r="E344">
            <v>0.98761111111111033</v>
          </cell>
          <cell r="F344">
            <v>60.802500000000002</v>
          </cell>
          <cell r="G344">
            <v>61.790111111111109</v>
          </cell>
          <cell r="H344">
            <v>2.2625105936069298E-2</v>
          </cell>
          <cell r="I344">
            <v>1.6738799999999956</v>
          </cell>
          <cell r="J344">
            <v>73.9833</v>
          </cell>
          <cell r="K344">
            <v>75.657179999999997</v>
          </cell>
          <cell r="L344">
            <v>2.9219723114760572E-2</v>
          </cell>
          <cell r="M344">
            <v>1.6368888888888874E-2</v>
          </cell>
          <cell r="N344">
            <v>0.56020000000000003</v>
          </cell>
          <cell r="O344">
            <v>0.57656888888888891</v>
          </cell>
          <cell r="P344">
            <v>1.5485937318261032E-2</v>
          </cell>
          <cell r="Q344">
            <v>1.6849644444444418</v>
          </cell>
          <cell r="R344">
            <v>108.8061</v>
          </cell>
          <cell r="S344">
            <v>110.49106444444445</v>
          </cell>
          <cell r="T344">
            <v>2.6964253185719107E-2</v>
          </cell>
          <cell r="U344">
            <v>1.2960422222222261</v>
          </cell>
          <cell r="V344">
            <v>48.065199999999997</v>
          </cell>
          <cell r="W344">
            <v>49.361242222222224</v>
          </cell>
          <cell r="X344">
            <v>1.1279460912287771E-2</v>
          </cell>
          <cell r="Y344">
            <v>0.517166666666668</v>
          </cell>
          <cell r="Z344">
            <v>45.850299999999997</v>
          </cell>
          <cell r="AA344">
            <v>46.367466666666665</v>
          </cell>
          <cell r="AB344">
            <v>1.9441596084417138E-2</v>
          </cell>
          <cell r="AC344">
            <v>0.965055555555557</v>
          </cell>
          <cell r="AD344">
            <v>49.6387</v>
          </cell>
          <cell r="AE344">
            <v>50.603755555555558</v>
          </cell>
          <cell r="AF344">
            <v>1.6090958470722432E-2</v>
          </cell>
          <cell r="AG344">
            <v>0.26628444444444432</v>
          </cell>
          <cell r="AH344">
            <v>16.5487</v>
          </cell>
          <cell r="AI344">
            <v>16.814984444444445</v>
          </cell>
          <cell r="AJ344">
            <v>1.1776808456158486E-2</v>
          </cell>
          <cell r="AK344">
            <v>0.18725714285714798</v>
          </cell>
          <cell r="AL344">
            <v>15.900499999999999</v>
          </cell>
          <cell r="AM344">
            <v>16.087757142857146</v>
          </cell>
          <cell r="AN344">
            <v>1.8223950355445502E-2</v>
          </cell>
          <cell r="AO344">
            <v>0.13919999999999938</v>
          </cell>
          <cell r="AP344">
            <v>7.6383000000000001</v>
          </cell>
          <cell r="AQ344">
            <v>7.7774999999999999</v>
          </cell>
          <cell r="AR344">
            <v>7.2384115814584744E-3</v>
          </cell>
          <cell r="AS344">
            <v>0.3015999999999977</v>
          </cell>
          <cell r="AT344">
            <v>41.666600000000003</v>
          </cell>
          <cell r="AU344">
            <v>41.968200000000003</v>
          </cell>
          <cell r="AV344">
            <v>1.6712336506680282E-2</v>
          </cell>
          <cell r="AW344">
            <v>0.59159999999997537</v>
          </cell>
          <cell r="AX344">
            <v>35.399000000000001</v>
          </cell>
          <cell r="AY344">
            <v>35.990599999999979</v>
          </cell>
          <cell r="AZ344">
            <v>1.1878540987482018E-2</v>
          </cell>
          <cell r="BA344">
            <v>9.1142857142850781E-2</v>
          </cell>
          <cell r="BB344">
            <v>7.6729000000000003</v>
          </cell>
          <cell r="BC344">
            <v>7.7640428571428508</v>
          </cell>
        </row>
        <row r="345">
          <cell r="B345">
            <v>297</v>
          </cell>
          <cell r="C345">
            <v>117</v>
          </cell>
          <cell r="D345">
            <v>1.6382961226923221E-2</v>
          </cell>
          <cell r="E345">
            <v>0.99612499999999926</v>
          </cell>
          <cell r="F345">
            <v>60.802500000000002</v>
          </cell>
          <cell r="G345">
            <v>61.798625000000001</v>
          </cell>
          <cell r="H345">
            <v>2.282014995275955E-2</v>
          </cell>
          <cell r="I345">
            <v>1.6883099999999955</v>
          </cell>
          <cell r="J345">
            <v>73.9833</v>
          </cell>
          <cell r="K345">
            <v>75.671610000000001</v>
          </cell>
          <cell r="L345">
            <v>2.9471617279542991E-2</v>
          </cell>
          <cell r="M345">
            <v>1.6509999999999986E-2</v>
          </cell>
          <cell r="N345">
            <v>0.56020000000000003</v>
          </cell>
          <cell r="O345">
            <v>0.57671000000000006</v>
          </cell>
          <cell r="P345">
            <v>1.5619436777901214E-2</v>
          </cell>
          <cell r="Q345">
            <v>1.6994899999999973</v>
          </cell>
          <cell r="R345">
            <v>108.8061</v>
          </cell>
          <cell r="S345">
            <v>110.50559</v>
          </cell>
          <cell r="T345">
            <v>2.719670364421669E-2</v>
          </cell>
          <cell r="U345">
            <v>1.307215000000004</v>
          </cell>
          <cell r="V345">
            <v>48.065199999999997</v>
          </cell>
          <cell r="W345">
            <v>49.372415000000004</v>
          </cell>
          <cell r="X345">
            <v>1.1376697644290251E-2</v>
          </cell>
          <cell r="Y345">
            <v>0.52162500000000134</v>
          </cell>
          <cell r="Z345">
            <v>45.850299999999997</v>
          </cell>
          <cell r="AA345">
            <v>46.371924999999997</v>
          </cell>
          <cell r="AB345">
            <v>1.9609196050662116E-2</v>
          </cell>
          <cell r="AC345">
            <v>0.97337500000000143</v>
          </cell>
          <cell r="AD345">
            <v>49.6387</v>
          </cell>
          <cell r="AE345">
            <v>50.612075000000004</v>
          </cell>
          <cell r="AF345">
            <v>1.6229673629952798E-2</v>
          </cell>
          <cell r="AG345">
            <v>0.26857999999999987</v>
          </cell>
          <cell r="AH345">
            <v>16.5487</v>
          </cell>
          <cell r="AI345">
            <v>16.81728</v>
          </cell>
          <cell r="AJ345">
            <v>1.1878332666987439E-2</v>
          </cell>
          <cell r="AK345">
            <v>0.18887142857143374</v>
          </cell>
          <cell r="AL345">
            <v>15.900499999999999</v>
          </cell>
          <cell r="AM345">
            <v>16.089371428571432</v>
          </cell>
          <cell r="AN345">
            <v>1.8381053375751071E-2</v>
          </cell>
          <cell r="AO345">
            <v>0.14039999999999939</v>
          </cell>
          <cell r="AP345">
            <v>7.6383000000000001</v>
          </cell>
          <cell r="AQ345">
            <v>7.7786999999999997</v>
          </cell>
          <cell r="AR345">
            <v>7.3008116812986329E-3</v>
          </cell>
          <cell r="AS345">
            <v>0.30419999999999769</v>
          </cell>
          <cell r="AT345">
            <v>41.666600000000003</v>
          </cell>
          <cell r="AU345">
            <v>41.970799999999997</v>
          </cell>
          <cell r="AV345">
            <v>1.6856408373117183E-2</v>
          </cell>
          <cell r="AW345">
            <v>0.59669999999997514</v>
          </cell>
          <cell r="AX345">
            <v>35.399000000000001</v>
          </cell>
          <cell r="AY345">
            <v>35.995699999999978</v>
          </cell>
          <cell r="AZ345">
            <v>1.1980942202891346E-2</v>
          </cell>
          <cell r="BA345">
            <v>9.1928571428565017E-2</v>
          </cell>
          <cell r="BB345">
            <v>7.6729000000000003</v>
          </cell>
          <cell r="BC345">
            <v>7.7648285714285654</v>
          </cell>
        </row>
        <row r="346">
          <cell r="B346">
            <v>298</v>
          </cell>
          <cell r="C346">
            <v>118</v>
          </cell>
          <cell r="D346">
            <v>1.6522986536555043E-2</v>
          </cell>
          <cell r="E346">
            <v>1.0046388888888882</v>
          </cell>
          <cell r="F346">
            <v>60.802500000000002</v>
          </cell>
          <cell r="G346">
            <v>61.807138888888893</v>
          </cell>
          <cell r="H346">
            <v>2.3015193969449805E-2</v>
          </cell>
          <cell r="I346">
            <v>1.7027399999999955</v>
          </cell>
          <cell r="J346">
            <v>73.9833</v>
          </cell>
          <cell r="K346">
            <v>75.686039999999991</v>
          </cell>
          <cell r="L346">
            <v>2.9723511444325411E-2</v>
          </cell>
          <cell r="M346">
            <v>1.6651111111111099E-2</v>
          </cell>
          <cell r="N346">
            <v>0.56020000000000003</v>
          </cell>
          <cell r="O346">
            <v>0.57685111111111109</v>
          </cell>
          <cell r="P346">
            <v>1.5752936237541395E-2</v>
          </cell>
          <cell r="Q346">
            <v>1.7140155555555527</v>
          </cell>
          <cell r="R346">
            <v>108.8061</v>
          </cell>
          <cell r="S346">
            <v>110.52011555555555</v>
          </cell>
          <cell r="T346">
            <v>2.7429154102714268E-2</v>
          </cell>
          <cell r="U346">
            <v>1.3183877777777819</v>
          </cell>
          <cell r="V346">
            <v>48.065199999999997</v>
          </cell>
          <cell r="W346">
            <v>49.383587777777777</v>
          </cell>
          <cell r="X346">
            <v>1.1473934376292731E-2</v>
          </cell>
          <cell r="Y346">
            <v>0.52608333333333468</v>
          </cell>
          <cell r="Z346">
            <v>45.850299999999997</v>
          </cell>
          <cell r="AA346">
            <v>46.37638333333333</v>
          </cell>
          <cell r="AB346">
            <v>1.977679601690709E-2</v>
          </cell>
          <cell r="AC346">
            <v>0.98169444444444598</v>
          </cell>
          <cell r="AD346">
            <v>49.6387</v>
          </cell>
          <cell r="AE346">
            <v>50.620394444444443</v>
          </cell>
          <cell r="AF346">
            <v>1.6368388789183164E-2</v>
          </cell>
          <cell r="AG346">
            <v>0.27087555555555543</v>
          </cell>
          <cell r="AH346">
            <v>16.5487</v>
          </cell>
          <cell r="AI346">
            <v>16.819575555555556</v>
          </cell>
          <cell r="AJ346">
            <v>1.1979856877816391E-2</v>
          </cell>
          <cell r="AK346">
            <v>0.1904857142857195</v>
          </cell>
          <cell r="AL346">
            <v>15.900499999999999</v>
          </cell>
          <cell r="AM346">
            <v>16.090985714285718</v>
          </cell>
          <cell r="AN346">
            <v>1.8538156396056632E-2</v>
          </cell>
          <cell r="AO346">
            <v>0.14159999999999937</v>
          </cell>
          <cell r="AP346">
            <v>7.6383000000000001</v>
          </cell>
          <cell r="AQ346">
            <v>7.7798999999999996</v>
          </cell>
          <cell r="AR346">
            <v>7.3632117811387931E-3</v>
          </cell>
          <cell r="AS346">
            <v>0.30679999999999763</v>
          </cell>
          <cell r="AT346">
            <v>41.666600000000003</v>
          </cell>
          <cell r="AU346">
            <v>41.973399999999998</v>
          </cell>
          <cell r="AV346">
            <v>1.700048023955408E-2</v>
          </cell>
          <cell r="AW346">
            <v>0.60179999999997491</v>
          </cell>
          <cell r="AX346">
            <v>35.399000000000001</v>
          </cell>
          <cell r="AY346">
            <v>36.000799999999977</v>
          </cell>
          <cell r="AZ346">
            <v>1.2083343418300673E-2</v>
          </cell>
          <cell r="BA346">
            <v>9.271428571427924E-2</v>
          </cell>
          <cell r="BB346">
            <v>7.6729000000000003</v>
          </cell>
          <cell r="BC346">
            <v>7.7656142857142791</v>
          </cell>
        </row>
        <row r="347">
          <cell r="B347">
            <v>299</v>
          </cell>
          <cell r="C347">
            <v>119</v>
          </cell>
          <cell r="D347">
            <v>1.6663011846186866E-2</v>
          </cell>
          <cell r="E347">
            <v>1.0131527777777771</v>
          </cell>
          <cell r="F347">
            <v>60.802500000000002</v>
          </cell>
          <cell r="G347">
            <v>61.815652777777778</v>
          </cell>
          <cell r="H347">
            <v>2.3210237986140057E-2</v>
          </cell>
          <cell r="I347">
            <v>1.7171699999999956</v>
          </cell>
          <cell r="J347">
            <v>73.9833</v>
          </cell>
          <cell r="K347">
            <v>75.700469999999996</v>
          </cell>
          <cell r="L347">
            <v>2.9975405609107827E-2</v>
          </cell>
          <cell r="M347">
            <v>1.6792222222222208E-2</v>
          </cell>
          <cell r="N347">
            <v>0.56020000000000003</v>
          </cell>
          <cell r="O347">
            <v>0.57699222222222224</v>
          </cell>
          <cell r="P347">
            <v>1.5886435697181577E-2</v>
          </cell>
          <cell r="Q347">
            <v>1.7285411111111084</v>
          </cell>
          <cell r="R347">
            <v>108.8061</v>
          </cell>
          <cell r="S347">
            <v>110.53464111111111</v>
          </cell>
          <cell r="T347">
            <v>2.7661604561211847E-2</v>
          </cell>
          <cell r="U347">
            <v>1.3295605555555596</v>
          </cell>
          <cell r="V347">
            <v>48.065199999999997</v>
          </cell>
          <cell r="W347">
            <v>49.394760555555557</v>
          </cell>
          <cell r="X347">
            <v>1.1571171108295213E-2</v>
          </cell>
          <cell r="Y347">
            <v>0.53054166666666791</v>
          </cell>
          <cell r="Z347">
            <v>45.850299999999997</v>
          </cell>
          <cell r="AA347">
            <v>46.380841666666662</v>
          </cell>
          <cell r="AB347">
            <v>1.9944395983152063E-2</v>
          </cell>
          <cell r="AC347">
            <v>0.99001388888889041</v>
          </cell>
          <cell r="AD347">
            <v>49.6387</v>
          </cell>
          <cell r="AE347">
            <v>50.628713888888889</v>
          </cell>
          <cell r="AF347">
            <v>1.650710394841353E-2</v>
          </cell>
          <cell r="AG347">
            <v>0.27317111111111098</v>
          </cell>
          <cell r="AH347">
            <v>16.5487</v>
          </cell>
          <cell r="AI347">
            <v>16.821871111111111</v>
          </cell>
          <cell r="AJ347">
            <v>1.2081381088645343E-2</v>
          </cell>
          <cell r="AK347">
            <v>0.19210000000000527</v>
          </cell>
          <cell r="AL347">
            <v>15.900499999999999</v>
          </cell>
          <cell r="AM347">
            <v>16.092600000000004</v>
          </cell>
          <cell r="AN347">
            <v>1.8695259416362197E-2</v>
          </cell>
          <cell r="AO347">
            <v>0.14279999999999937</v>
          </cell>
          <cell r="AP347">
            <v>7.6383000000000001</v>
          </cell>
          <cell r="AQ347">
            <v>7.7810999999999995</v>
          </cell>
          <cell r="AR347">
            <v>7.4256118809789525E-3</v>
          </cell>
          <cell r="AS347">
            <v>0.30939999999999762</v>
          </cell>
          <cell r="AT347">
            <v>41.666600000000003</v>
          </cell>
          <cell r="AU347">
            <v>41.975999999999999</v>
          </cell>
          <cell r="AV347">
            <v>1.714455210599098E-2</v>
          </cell>
          <cell r="AW347">
            <v>0.60689999999997468</v>
          </cell>
          <cell r="AX347">
            <v>35.399000000000001</v>
          </cell>
          <cell r="AY347">
            <v>36.005899999999976</v>
          </cell>
          <cell r="AZ347">
            <v>1.2185744633710001E-2</v>
          </cell>
          <cell r="BA347">
            <v>9.3499999999993477E-2</v>
          </cell>
          <cell r="BB347">
            <v>7.6729000000000003</v>
          </cell>
          <cell r="BC347">
            <v>7.7663999999999938</v>
          </cell>
        </row>
        <row r="348">
          <cell r="B348">
            <v>300</v>
          </cell>
          <cell r="C348">
            <v>120</v>
          </cell>
          <cell r="D348">
            <v>1.6803037155818688E-2</v>
          </cell>
          <cell r="E348">
            <v>1.0216666666666658</v>
          </cell>
          <cell r="F348">
            <v>60.802500000000002</v>
          </cell>
          <cell r="G348">
            <v>61.82416666666667</v>
          </cell>
          <cell r="H348">
            <v>2.3405282002830308E-2</v>
          </cell>
          <cell r="I348">
            <v>1.7315999999999956</v>
          </cell>
          <cell r="J348">
            <v>73.9833</v>
          </cell>
          <cell r="K348">
            <v>75.7149</v>
          </cell>
          <cell r="L348">
            <v>3.022729977389025E-2</v>
          </cell>
          <cell r="M348">
            <v>1.6933333333333318E-2</v>
          </cell>
          <cell r="N348">
            <v>0.56020000000000003</v>
          </cell>
          <cell r="O348">
            <v>0.57713333333333339</v>
          </cell>
          <cell r="P348">
            <v>1.6019935156821759E-2</v>
          </cell>
          <cell r="Q348">
            <v>1.7430666666666639</v>
          </cell>
          <cell r="R348">
            <v>108.8061</v>
          </cell>
          <cell r="S348">
            <v>110.54916666666666</v>
          </cell>
          <cell r="T348">
            <v>2.7894055019709426E-2</v>
          </cell>
          <cell r="U348">
            <v>1.3407333333333373</v>
          </cell>
          <cell r="V348">
            <v>48.065199999999997</v>
          </cell>
          <cell r="W348">
            <v>49.405933333333337</v>
          </cell>
          <cell r="X348">
            <v>1.1668407840297693E-2</v>
          </cell>
          <cell r="Y348">
            <v>0.53500000000000136</v>
          </cell>
          <cell r="Z348">
            <v>45.850299999999997</v>
          </cell>
          <cell r="AA348">
            <v>46.385300000000001</v>
          </cell>
          <cell r="AB348">
            <v>2.0111995949397041E-2</v>
          </cell>
          <cell r="AC348">
            <v>0.99833333333333485</v>
          </cell>
          <cell r="AD348">
            <v>49.6387</v>
          </cell>
          <cell r="AE348">
            <v>50.637033333333335</v>
          </cell>
          <cell r="AF348">
            <v>1.6645819107643896E-2</v>
          </cell>
          <cell r="AG348">
            <v>0.27546666666666653</v>
          </cell>
          <cell r="AH348">
            <v>16.5487</v>
          </cell>
          <cell r="AI348">
            <v>16.824166666666667</v>
          </cell>
          <cell r="AJ348">
            <v>1.2182905299474297E-2</v>
          </cell>
          <cell r="AK348">
            <v>0.19371428571429103</v>
          </cell>
          <cell r="AL348">
            <v>15.900499999999999</v>
          </cell>
          <cell r="AM348">
            <v>16.09421428571429</v>
          </cell>
          <cell r="AN348">
            <v>1.8852362436667765E-2</v>
          </cell>
          <cell r="AO348">
            <v>0.14399999999999938</v>
          </cell>
          <cell r="AP348">
            <v>7.6383000000000001</v>
          </cell>
          <cell r="AQ348">
            <v>7.7822999999999993</v>
          </cell>
          <cell r="AR348">
            <v>7.4880119808191118E-3</v>
          </cell>
          <cell r="AS348">
            <v>0.31199999999999761</v>
          </cell>
          <cell r="AT348">
            <v>41.666600000000003</v>
          </cell>
          <cell r="AU348">
            <v>41.9786</v>
          </cell>
          <cell r="AV348">
            <v>1.7288623972427881E-2</v>
          </cell>
          <cell r="AW348">
            <v>0.61199999999997445</v>
          </cell>
          <cell r="AX348">
            <v>35.399000000000001</v>
          </cell>
          <cell r="AY348">
            <v>36.010999999999974</v>
          </cell>
          <cell r="AZ348">
            <v>1.2288145849119329E-2</v>
          </cell>
          <cell r="BA348">
            <v>9.4285714285707714E-2</v>
          </cell>
          <cell r="BB348">
            <v>7.6729000000000003</v>
          </cell>
          <cell r="BC348">
            <v>7.7671857142857084</v>
          </cell>
        </row>
        <row r="349">
          <cell r="B349">
            <v>301</v>
          </cell>
          <cell r="C349">
            <v>121</v>
          </cell>
          <cell r="D349">
            <v>1.694306246545051E-2</v>
          </cell>
          <cell r="E349">
            <v>1.0301805555555548</v>
          </cell>
          <cell r="F349">
            <v>60.802500000000002</v>
          </cell>
          <cell r="G349">
            <v>61.832680555555555</v>
          </cell>
          <cell r="H349">
            <v>2.360032601952056E-2</v>
          </cell>
          <cell r="I349">
            <v>1.7460299999999955</v>
          </cell>
          <cell r="J349">
            <v>73.9833</v>
          </cell>
          <cell r="K349">
            <v>75.72932999999999</v>
          </cell>
          <cell r="L349">
            <v>3.0479193938672662E-2</v>
          </cell>
          <cell r="M349">
            <v>1.707444444444443E-2</v>
          </cell>
          <cell r="N349">
            <v>0.56020000000000003</v>
          </cell>
          <cell r="O349">
            <v>0.57727444444444442</v>
          </cell>
          <cell r="P349">
            <v>1.6153434616461942E-2</v>
          </cell>
          <cell r="Q349">
            <v>1.7575922222222193</v>
          </cell>
          <cell r="R349">
            <v>108.8061</v>
          </cell>
          <cell r="S349">
            <v>110.56369222222222</v>
          </cell>
          <cell r="T349">
            <v>2.8126505478207001E-2</v>
          </cell>
          <cell r="U349">
            <v>1.3519061111111152</v>
          </cell>
          <cell r="V349">
            <v>48.065199999999997</v>
          </cell>
          <cell r="W349">
            <v>49.41710611111111</v>
          </cell>
          <cell r="X349">
            <v>1.1765644572300175E-2</v>
          </cell>
          <cell r="Y349">
            <v>0.53945833333333471</v>
          </cell>
          <cell r="Z349">
            <v>45.850299999999997</v>
          </cell>
          <cell r="AA349">
            <v>46.389758333333333</v>
          </cell>
          <cell r="AB349">
            <v>2.0279595915642015E-2</v>
          </cell>
          <cell r="AC349">
            <v>1.0066527777777794</v>
          </cell>
          <cell r="AD349">
            <v>49.6387</v>
          </cell>
          <cell r="AE349">
            <v>50.645352777777781</v>
          </cell>
          <cell r="AF349">
            <v>1.6784534266874263E-2</v>
          </cell>
          <cell r="AG349">
            <v>0.27776222222222208</v>
          </cell>
          <cell r="AH349">
            <v>16.5487</v>
          </cell>
          <cell r="AI349">
            <v>16.826462222222222</v>
          </cell>
          <cell r="AJ349">
            <v>1.2284429510303247E-2</v>
          </cell>
          <cell r="AK349">
            <v>0.19532857142857679</v>
          </cell>
          <cell r="AL349">
            <v>15.900499999999999</v>
          </cell>
          <cell r="AM349">
            <v>16.095828571428576</v>
          </cell>
          <cell r="AN349">
            <v>1.9009465456973327E-2</v>
          </cell>
          <cell r="AO349">
            <v>0.14519999999999936</v>
          </cell>
          <cell r="AP349">
            <v>7.6383000000000001</v>
          </cell>
          <cell r="AQ349">
            <v>7.7834999999999992</v>
          </cell>
          <cell r="AR349">
            <v>7.5504120806592712E-3</v>
          </cell>
          <cell r="AS349">
            <v>0.3145999999999976</v>
          </cell>
          <cell r="AT349">
            <v>41.666600000000003</v>
          </cell>
          <cell r="AU349">
            <v>41.981200000000001</v>
          </cell>
          <cell r="AV349">
            <v>1.7432695838864778E-2</v>
          </cell>
          <cell r="AW349">
            <v>0.61709999999997422</v>
          </cell>
          <cell r="AX349">
            <v>35.399000000000001</v>
          </cell>
          <cell r="AY349">
            <v>36.016099999999973</v>
          </cell>
          <cell r="AZ349">
            <v>1.2390547064528657E-2</v>
          </cell>
          <cell r="BA349">
            <v>9.5071428571421937E-2</v>
          </cell>
          <cell r="BB349">
            <v>7.6729000000000003</v>
          </cell>
          <cell r="BC349">
            <v>7.7679714285714221</v>
          </cell>
        </row>
        <row r="350">
          <cell r="B350">
            <v>302</v>
          </cell>
          <cell r="C350">
            <v>122</v>
          </cell>
          <cell r="D350">
            <v>1.7083087775082335E-2</v>
          </cell>
          <cell r="E350">
            <v>1.0386944444444437</v>
          </cell>
          <cell r="F350">
            <v>60.802500000000002</v>
          </cell>
          <cell r="G350">
            <v>61.841194444444447</v>
          </cell>
          <cell r="H350">
            <v>2.3795370036210815E-2</v>
          </cell>
          <cell r="I350">
            <v>1.7604599999999955</v>
          </cell>
          <cell r="J350">
            <v>73.9833</v>
          </cell>
          <cell r="K350">
            <v>75.743759999999995</v>
          </cell>
          <cell r="L350">
            <v>3.0731088103455085E-2</v>
          </cell>
          <cell r="M350">
            <v>1.721555555555554E-2</v>
          </cell>
          <cell r="N350">
            <v>0.56020000000000003</v>
          </cell>
          <cell r="O350">
            <v>0.57741555555555557</v>
          </cell>
          <cell r="P350">
            <v>1.6286934076102121E-2</v>
          </cell>
          <cell r="Q350">
            <v>1.772117777777775</v>
          </cell>
          <cell r="R350">
            <v>108.8061</v>
          </cell>
          <cell r="S350">
            <v>110.57821777777778</v>
          </cell>
          <cell r="T350">
            <v>2.835895593670458E-2</v>
          </cell>
          <cell r="U350">
            <v>1.3630788888888929</v>
          </cell>
          <cell r="V350">
            <v>48.065199999999997</v>
          </cell>
          <cell r="W350">
            <v>49.42827888888889</v>
          </cell>
          <cell r="X350">
            <v>1.1862881304302656E-2</v>
          </cell>
          <cell r="Y350">
            <v>0.54391666666666805</v>
          </cell>
          <cell r="Z350">
            <v>45.850299999999997</v>
          </cell>
          <cell r="AA350">
            <v>46.394216666666665</v>
          </cell>
          <cell r="AB350">
            <v>2.0447195881886992E-2</v>
          </cell>
          <cell r="AC350">
            <v>1.0149722222222237</v>
          </cell>
          <cell r="AD350">
            <v>49.6387</v>
          </cell>
          <cell r="AE350">
            <v>50.653672222222227</v>
          </cell>
          <cell r="AF350">
            <v>1.6923249426104625E-2</v>
          </cell>
          <cell r="AG350">
            <v>0.28005777777777763</v>
          </cell>
          <cell r="AH350">
            <v>16.5487</v>
          </cell>
          <cell r="AI350">
            <v>16.828757777777778</v>
          </cell>
          <cell r="AJ350">
            <v>1.2385953721132201E-2</v>
          </cell>
          <cell r="AK350">
            <v>0.19694285714286255</v>
          </cell>
          <cell r="AL350">
            <v>15.900499999999999</v>
          </cell>
          <cell r="AM350">
            <v>16.097442857142862</v>
          </cell>
          <cell r="AN350">
            <v>1.9166568477278895E-2</v>
          </cell>
          <cell r="AO350">
            <v>0.14639999999999936</v>
          </cell>
          <cell r="AP350">
            <v>7.6383000000000001</v>
          </cell>
          <cell r="AQ350">
            <v>7.7846999999999991</v>
          </cell>
          <cell r="AR350">
            <v>7.6128121804994297E-3</v>
          </cell>
          <cell r="AS350">
            <v>0.31719999999999759</v>
          </cell>
          <cell r="AT350">
            <v>41.666600000000003</v>
          </cell>
          <cell r="AU350">
            <v>41.983800000000002</v>
          </cell>
          <cell r="AV350">
            <v>1.7576767705301678E-2</v>
          </cell>
          <cell r="AW350">
            <v>0.622199999999974</v>
          </cell>
          <cell r="AX350">
            <v>35.399000000000001</v>
          </cell>
          <cell r="AY350">
            <v>36.021199999999972</v>
          </cell>
          <cell r="AZ350">
            <v>1.2492948279937984E-2</v>
          </cell>
          <cell r="BA350">
            <v>9.5857142857136174E-2</v>
          </cell>
          <cell r="BB350">
            <v>7.6729000000000003</v>
          </cell>
          <cell r="BC350">
            <v>7.7687571428571367</v>
          </cell>
        </row>
        <row r="351">
          <cell r="B351">
            <v>303</v>
          </cell>
          <cell r="C351">
            <v>123</v>
          </cell>
          <cell r="D351">
            <v>1.7223113084714158E-2</v>
          </cell>
          <cell r="E351">
            <v>1.0472083333333326</v>
          </cell>
          <cell r="F351">
            <v>60.802500000000002</v>
          </cell>
          <cell r="G351">
            <v>61.849708333333332</v>
          </cell>
          <cell r="H351">
            <v>2.3990414052901067E-2</v>
          </cell>
          <cell r="I351">
            <v>1.7748899999999954</v>
          </cell>
          <cell r="J351">
            <v>73.9833</v>
          </cell>
          <cell r="K351">
            <v>75.758189999999999</v>
          </cell>
          <cell r="L351">
            <v>3.0982982268237504E-2</v>
          </cell>
          <cell r="M351">
            <v>1.7356666666666652E-2</v>
          </cell>
          <cell r="N351">
            <v>0.56020000000000003</v>
          </cell>
          <cell r="O351">
            <v>0.57755666666666672</v>
          </cell>
          <cell r="P351">
            <v>1.6420433535742303E-2</v>
          </cell>
          <cell r="Q351">
            <v>1.7866433333333305</v>
          </cell>
          <cell r="R351">
            <v>108.8061</v>
          </cell>
          <cell r="S351">
            <v>110.59274333333333</v>
          </cell>
          <cell r="T351">
            <v>2.8591406395202159E-2</v>
          </cell>
          <cell r="U351">
            <v>1.3742516666666709</v>
          </cell>
          <cell r="V351">
            <v>48.065199999999997</v>
          </cell>
          <cell r="W351">
            <v>49.43945166666667</v>
          </cell>
          <cell r="X351">
            <v>1.1960118036305135E-2</v>
          </cell>
          <cell r="Y351">
            <v>0.54837500000000128</v>
          </cell>
          <cell r="Z351">
            <v>45.850299999999997</v>
          </cell>
          <cell r="AA351">
            <v>46.398674999999997</v>
          </cell>
          <cell r="AB351">
            <v>2.0614795848131969E-2</v>
          </cell>
          <cell r="AC351">
            <v>1.0232916666666683</v>
          </cell>
          <cell r="AD351">
            <v>49.6387</v>
          </cell>
          <cell r="AE351">
            <v>50.661991666666665</v>
          </cell>
          <cell r="AF351">
            <v>1.7061964585334995E-2</v>
          </cell>
          <cell r="AG351">
            <v>0.28235333333333318</v>
          </cell>
          <cell r="AH351">
            <v>16.5487</v>
          </cell>
          <cell r="AI351">
            <v>16.831053333333333</v>
          </cell>
          <cell r="AJ351">
            <v>1.2487477931961154E-2</v>
          </cell>
          <cell r="AK351">
            <v>0.19855714285714829</v>
          </cell>
          <cell r="AL351">
            <v>15.900499999999999</v>
          </cell>
          <cell r="AM351">
            <v>16.099057142857149</v>
          </cell>
          <cell r="AN351">
            <v>1.9323671497584457E-2</v>
          </cell>
          <cell r="AO351">
            <v>0.14759999999999934</v>
          </cell>
          <cell r="AP351">
            <v>7.6383000000000001</v>
          </cell>
          <cell r="AQ351">
            <v>7.7858999999999998</v>
          </cell>
          <cell r="AR351">
            <v>7.675212280339589E-3</v>
          </cell>
          <cell r="AS351">
            <v>0.31979999999999753</v>
          </cell>
          <cell r="AT351">
            <v>41.666600000000003</v>
          </cell>
          <cell r="AU351">
            <v>41.986400000000003</v>
          </cell>
          <cell r="AV351">
            <v>1.7720839571738579E-2</v>
          </cell>
          <cell r="AW351">
            <v>0.62729999999997388</v>
          </cell>
          <cell r="AX351">
            <v>35.399000000000001</v>
          </cell>
          <cell r="AY351">
            <v>36.026299999999978</v>
          </cell>
          <cell r="AZ351">
            <v>1.2595349495347312E-2</v>
          </cell>
          <cell r="BA351">
            <v>9.6642857142850397E-2</v>
          </cell>
          <cell r="BB351">
            <v>7.6729000000000003</v>
          </cell>
          <cell r="BC351">
            <v>7.7695428571428504</v>
          </cell>
        </row>
        <row r="352">
          <cell r="B352">
            <v>304</v>
          </cell>
          <cell r="C352">
            <v>124</v>
          </cell>
          <cell r="D352">
            <v>1.736313839434598E-2</v>
          </cell>
          <cell r="E352">
            <v>1.0557222222222213</v>
          </cell>
          <cell r="F352">
            <v>60.802500000000002</v>
          </cell>
          <cell r="G352">
            <v>61.858222222222224</v>
          </cell>
          <cell r="H352">
            <v>2.4185458069591319E-2</v>
          </cell>
          <cell r="I352">
            <v>1.7893199999999954</v>
          </cell>
          <cell r="J352">
            <v>73.9833</v>
          </cell>
          <cell r="K352">
            <v>75.772619999999989</v>
          </cell>
          <cell r="L352">
            <v>3.123487643301992E-2</v>
          </cell>
          <cell r="M352">
            <v>1.7497777777777761E-2</v>
          </cell>
          <cell r="N352">
            <v>0.56020000000000003</v>
          </cell>
          <cell r="O352">
            <v>0.57769777777777775</v>
          </cell>
          <cell r="P352">
            <v>1.6553932995382485E-2</v>
          </cell>
          <cell r="Q352">
            <v>1.8011688888888859</v>
          </cell>
          <cell r="R352">
            <v>108.8061</v>
          </cell>
          <cell r="S352">
            <v>110.60726888888888</v>
          </cell>
          <cell r="T352">
            <v>2.8823856853699741E-2</v>
          </cell>
          <cell r="U352">
            <v>1.3854244444444486</v>
          </cell>
          <cell r="V352">
            <v>48.065199999999997</v>
          </cell>
          <cell r="W352">
            <v>49.450624444444443</v>
          </cell>
          <cell r="X352">
            <v>1.2057354768307616E-2</v>
          </cell>
          <cell r="Y352">
            <v>0.55283333333333473</v>
          </cell>
          <cell r="Z352">
            <v>45.850299999999997</v>
          </cell>
          <cell r="AA352">
            <v>46.403133333333329</v>
          </cell>
          <cell r="AB352">
            <v>2.0782395814376943E-2</v>
          </cell>
          <cell r="AC352">
            <v>1.0316111111111126</v>
          </cell>
          <cell r="AD352">
            <v>49.6387</v>
          </cell>
          <cell r="AE352">
            <v>50.670311111111111</v>
          </cell>
          <cell r="AF352">
            <v>1.7200679744565357E-2</v>
          </cell>
          <cell r="AG352">
            <v>0.28464888888888873</v>
          </cell>
          <cell r="AH352">
            <v>16.5487</v>
          </cell>
          <cell r="AI352">
            <v>16.833348888888889</v>
          </cell>
          <cell r="AJ352">
            <v>1.2589002142790105E-2</v>
          </cell>
          <cell r="AK352">
            <v>0.20017142857143405</v>
          </cell>
          <cell r="AL352">
            <v>15.900499999999999</v>
          </cell>
          <cell r="AM352">
            <v>16.100671428571435</v>
          </cell>
          <cell r="AN352">
            <v>1.9480774517890022E-2</v>
          </cell>
          <cell r="AO352">
            <v>0.14879999999999935</v>
          </cell>
          <cell r="AP352">
            <v>7.6383000000000001</v>
          </cell>
          <cell r="AQ352">
            <v>7.7870999999999997</v>
          </cell>
          <cell r="AR352">
            <v>7.7376123801797484E-3</v>
          </cell>
          <cell r="AS352">
            <v>0.32239999999999752</v>
          </cell>
          <cell r="AT352">
            <v>41.666600000000003</v>
          </cell>
          <cell r="AU352">
            <v>41.988999999999997</v>
          </cell>
          <cell r="AV352">
            <v>1.7864911438175476E-2</v>
          </cell>
          <cell r="AW352">
            <v>0.63239999999997365</v>
          </cell>
          <cell r="AX352">
            <v>35.399000000000001</v>
          </cell>
          <cell r="AY352">
            <v>36.031399999999977</v>
          </cell>
          <cell r="AZ352">
            <v>1.269775071075664E-2</v>
          </cell>
          <cell r="BA352">
            <v>9.7428571428564634E-2</v>
          </cell>
          <cell r="BB352">
            <v>7.6729000000000003</v>
          </cell>
          <cell r="BC352">
            <v>7.770328571428565</v>
          </cell>
        </row>
        <row r="353">
          <cell r="B353">
            <v>305</v>
          </cell>
          <cell r="C353">
            <v>125</v>
          </cell>
          <cell r="D353">
            <v>1.7503163703977802E-2</v>
          </cell>
          <cell r="E353">
            <v>1.0642361111111103</v>
          </cell>
          <cell r="F353">
            <v>60.802500000000002</v>
          </cell>
          <cell r="G353">
            <v>61.866736111111109</v>
          </cell>
          <cell r="H353">
            <v>2.4380502086281571E-2</v>
          </cell>
          <cell r="I353">
            <v>1.8037499999999953</v>
          </cell>
          <cell r="J353">
            <v>73.9833</v>
          </cell>
          <cell r="K353">
            <v>75.787049999999994</v>
          </cell>
          <cell r="L353">
            <v>3.148677059780234E-2</v>
          </cell>
          <cell r="M353">
            <v>1.7638888888888874E-2</v>
          </cell>
          <cell r="N353">
            <v>0.56020000000000003</v>
          </cell>
          <cell r="O353">
            <v>0.5778388888888889</v>
          </cell>
          <cell r="P353">
            <v>1.6687432455022667E-2</v>
          </cell>
          <cell r="Q353">
            <v>1.8156944444444416</v>
          </cell>
          <cell r="R353">
            <v>108.8061</v>
          </cell>
          <cell r="S353">
            <v>110.62179444444445</v>
          </cell>
          <cell r="T353">
            <v>2.905630731219732E-2</v>
          </cell>
          <cell r="U353">
            <v>1.3965972222222265</v>
          </cell>
          <cell r="V353">
            <v>48.065199999999997</v>
          </cell>
          <cell r="W353">
            <v>49.461797222222224</v>
          </cell>
          <cell r="X353">
            <v>1.2154591500310098E-2</v>
          </cell>
          <cell r="Y353">
            <v>0.55729166666666807</v>
          </cell>
          <cell r="Z353">
            <v>45.850299999999997</v>
          </cell>
          <cell r="AA353">
            <v>46.407591666666669</v>
          </cell>
          <cell r="AB353">
            <v>2.0949995780621917E-2</v>
          </cell>
          <cell r="AC353">
            <v>1.0399305555555571</v>
          </cell>
          <cell r="AD353">
            <v>49.6387</v>
          </cell>
          <cell r="AE353">
            <v>50.678630555555557</v>
          </cell>
          <cell r="AF353">
            <v>1.7339394903795723E-2</v>
          </cell>
          <cell r="AG353">
            <v>0.28694444444444434</v>
          </cell>
          <cell r="AH353">
            <v>16.5487</v>
          </cell>
          <cell r="AI353">
            <v>16.835644444444444</v>
          </cell>
          <cell r="AJ353">
            <v>1.2690526353619058E-2</v>
          </cell>
          <cell r="AK353">
            <v>0.20178571428571981</v>
          </cell>
          <cell r="AL353">
            <v>15.900499999999999</v>
          </cell>
          <cell r="AM353">
            <v>16.102285714285721</v>
          </cell>
          <cell r="AN353">
            <v>1.9637877538195587E-2</v>
          </cell>
          <cell r="AO353">
            <v>0.14999999999999933</v>
          </cell>
          <cell r="AP353">
            <v>7.6383000000000001</v>
          </cell>
          <cell r="AQ353">
            <v>7.7882999999999996</v>
          </cell>
          <cell r="AR353">
            <v>7.8000124800199086E-3</v>
          </cell>
          <cell r="AS353">
            <v>0.32499999999999751</v>
          </cell>
          <cell r="AT353">
            <v>41.666600000000003</v>
          </cell>
          <cell r="AU353">
            <v>41.991599999999998</v>
          </cell>
          <cell r="AV353">
            <v>1.8008983304612373E-2</v>
          </cell>
          <cell r="AW353">
            <v>0.63749999999997342</v>
          </cell>
          <cell r="AX353">
            <v>35.399000000000001</v>
          </cell>
          <cell r="AY353">
            <v>36.036499999999975</v>
          </cell>
          <cell r="AZ353">
            <v>1.2800151926165968E-2</v>
          </cell>
          <cell r="BA353">
            <v>9.8214285714278857E-2</v>
          </cell>
          <cell r="BB353">
            <v>7.6729000000000003</v>
          </cell>
          <cell r="BC353">
            <v>7.7711142857142788</v>
          </cell>
        </row>
        <row r="354">
          <cell r="B354">
            <v>306</v>
          </cell>
          <cell r="C354">
            <v>126</v>
          </cell>
          <cell r="D354">
            <v>1.7643189013609624E-2</v>
          </cell>
          <cell r="E354">
            <v>1.0727499999999992</v>
          </cell>
          <cell r="F354">
            <v>60.802500000000002</v>
          </cell>
          <cell r="G354">
            <v>61.875250000000001</v>
          </cell>
          <cell r="H354">
            <v>2.4575546102971826E-2</v>
          </cell>
          <cell r="I354">
            <v>1.8181799999999952</v>
          </cell>
          <cell r="J354">
            <v>73.9833</v>
          </cell>
          <cell r="K354">
            <v>75.801479999999998</v>
          </cell>
          <cell r="L354">
            <v>3.1738664762584759E-2</v>
          </cell>
          <cell r="M354">
            <v>1.7779999999999987E-2</v>
          </cell>
          <cell r="N354">
            <v>0.56020000000000003</v>
          </cell>
          <cell r="O354">
            <v>0.57798000000000005</v>
          </cell>
          <cell r="P354">
            <v>1.6820931914662846E-2</v>
          </cell>
          <cell r="Q354">
            <v>1.8302199999999971</v>
          </cell>
          <cell r="R354">
            <v>108.8061</v>
          </cell>
          <cell r="S354">
            <v>110.63632</v>
          </cell>
          <cell r="T354">
            <v>2.9288757770694895E-2</v>
          </cell>
          <cell r="U354">
            <v>1.4077700000000044</v>
          </cell>
          <cell r="V354">
            <v>48.065199999999997</v>
          </cell>
          <cell r="W354">
            <v>49.472970000000004</v>
          </cell>
          <cell r="X354">
            <v>1.2251828232312576E-2</v>
          </cell>
          <cell r="Y354">
            <v>0.56175000000000141</v>
          </cell>
          <cell r="Z354">
            <v>45.850299999999997</v>
          </cell>
          <cell r="AA354">
            <v>46.412050000000001</v>
          </cell>
          <cell r="AB354">
            <v>2.1117595746866894E-2</v>
          </cell>
          <cell r="AC354">
            <v>1.0482500000000017</v>
          </cell>
          <cell r="AD354">
            <v>49.6387</v>
          </cell>
          <cell r="AE354">
            <v>50.686950000000003</v>
          </cell>
          <cell r="AF354">
            <v>1.7478110063026089E-2</v>
          </cell>
          <cell r="AG354">
            <v>0.28923999999999983</v>
          </cell>
          <cell r="AH354">
            <v>16.5487</v>
          </cell>
          <cell r="AI354">
            <v>16.83794</v>
          </cell>
          <cell r="AJ354">
            <v>1.2792050564448012E-2</v>
          </cell>
          <cell r="AK354">
            <v>0.20340000000000558</v>
          </cell>
          <cell r="AL354">
            <v>15.900499999999999</v>
          </cell>
          <cell r="AM354">
            <v>16.103900000000003</v>
          </cell>
          <cell r="AN354">
            <v>1.9794980558501152E-2</v>
          </cell>
          <cell r="AO354">
            <v>0.15119999999999933</v>
          </cell>
          <cell r="AP354">
            <v>7.6383000000000001</v>
          </cell>
          <cell r="AQ354">
            <v>7.7894999999999994</v>
          </cell>
          <cell r="AR354">
            <v>7.8624125798600671E-3</v>
          </cell>
          <cell r="AS354">
            <v>0.3275999999999975</v>
          </cell>
          <cell r="AT354">
            <v>41.666600000000003</v>
          </cell>
          <cell r="AU354">
            <v>41.994199999999999</v>
          </cell>
          <cell r="AV354">
            <v>1.8153055171049277E-2</v>
          </cell>
          <cell r="AW354">
            <v>0.64259999999997319</v>
          </cell>
          <cell r="AX354">
            <v>35.399000000000001</v>
          </cell>
          <cell r="AY354">
            <v>36.041599999999974</v>
          </cell>
          <cell r="AZ354">
            <v>1.2902553141575296E-2</v>
          </cell>
          <cell r="BA354">
            <v>9.8999999999993094E-2</v>
          </cell>
          <cell r="BB354">
            <v>7.6729000000000003</v>
          </cell>
          <cell r="BC354">
            <v>7.7718999999999934</v>
          </cell>
        </row>
        <row r="355">
          <cell r="B355">
            <v>307</v>
          </cell>
          <cell r="C355">
            <v>127</v>
          </cell>
          <cell r="D355">
            <v>1.7783214323241446E-2</v>
          </cell>
          <cell r="E355">
            <v>1.0812638888888881</v>
          </cell>
          <cell r="F355">
            <v>60.802500000000002</v>
          </cell>
          <cell r="G355">
            <v>61.883763888888893</v>
          </cell>
          <cell r="H355">
            <v>2.4770590119662077E-2</v>
          </cell>
          <cell r="I355">
            <v>1.8326099999999952</v>
          </cell>
          <cell r="J355">
            <v>73.9833</v>
          </cell>
          <cell r="K355">
            <v>75.815909999999988</v>
          </cell>
          <cell r="L355">
            <v>3.1990558927367178E-2</v>
          </cell>
          <cell r="M355">
            <v>1.7921111111111096E-2</v>
          </cell>
          <cell r="N355">
            <v>0.56020000000000003</v>
          </cell>
          <cell r="O355">
            <v>0.57812111111111109</v>
          </cell>
          <cell r="P355">
            <v>1.6954431374303029E-2</v>
          </cell>
          <cell r="Q355">
            <v>1.8447455555555525</v>
          </cell>
          <cell r="R355">
            <v>108.8061</v>
          </cell>
          <cell r="S355">
            <v>110.65084555555555</v>
          </cell>
          <cell r="T355">
            <v>2.9521208229192474E-2</v>
          </cell>
          <cell r="U355">
            <v>1.4189427777777821</v>
          </cell>
          <cell r="V355">
            <v>48.065199999999997</v>
          </cell>
          <cell r="W355">
            <v>49.484142777777777</v>
          </cell>
          <cell r="X355">
            <v>1.2349064964315058E-2</v>
          </cell>
          <cell r="Y355">
            <v>0.56620833333333465</v>
          </cell>
          <cell r="Z355">
            <v>45.850299999999997</v>
          </cell>
          <cell r="AA355">
            <v>46.416508333333333</v>
          </cell>
          <cell r="AB355">
            <v>2.1285195713111868E-2</v>
          </cell>
          <cell r="AC355">
            <v>1.056569444444446</v>
          </cell>
          <cell r="AD355">
            <v>49.6387</v>
          </cell>
          <cell r="AE355">
            <v>50.695269444444449</v>
          </cell>
          <cell r="AF355">
            <v>1.7616825222256455E-2</v>
          </cell>
          <cell r="AG355">
            <v>0.29153555555555538</v>
          </cell>
          <cell r="AH355">
            <v>16.5487</v>
          </cell>
          <cell r="AI355">
            <v>16.840235555555555</v>
          </cell>
          <cell r="AJ355">
            <v>1.2893574775276962E-2</v>
          </cell>
          <cell r="AK355">
            <v>0.20501428571429134</v>
          </cell>
          <cell r="AL355">
            <v>15.900499999999999</v>
          </cell>
          <cell r="AM355">
            <v>16.105514285714289</v>
          </cell>
          <cell r="AN355">
            <v>1.9952083578806713E-2</v>
          </cell>
          <cell r="AO355">
            <v>0.15239999999999934</v>
          </cell>
          <cell r="AP355">
            <v>7.6383000000000001</v>
          </cell>
          <cell r="AQ355">
            <v>7.7906999999999993</v>
          </cell>
          <cell r="AR355">
            <v>7.9248126797002265E-3</v>
          </cell>
          <cell r="AS355">
            <v>0.3301999999999975</v>
          </cell>
          <cell r="AT355">
            <v>41.666600000000003</v>
          </cell>
          <cell r="AU355">
            <v>41.9968</v>
          </cell>
          <cell r="AV355">
            <v>1.8297127037486174E-2</v>
          </cell>
          <cell r="AW355">
            <v>0.64769999999997296</v>
          </cell>
          <cell r="AX355">
            <v>35.399000000000001</v>
          </cell>
          <cell r="AY355">
            <v>36.046699999999973</v>
          </cell>
          <cell r="AZ355">
            <v>1.3004954356984623E-2</v>
          </cell>
          <cell r="BA355">
            <v>9.978571428570733E-2</v>
          </cell>
          <cell r="BB355">
            <v>7.6729000000000003</v>
          </cell>
          <cell r="BC355">
            <v>7.772685714285708</v>
          </cell>
        </row>
        <row r="356">
          <cell r="B356">
            <v>308</v>
          </cell>
          <cell r="C356">
            <v>128</v>
          </cell>
          <cell r="D356">
            <v>1.7923239632873268E-2</v>
          </cell>
          <cell r="E356">
            <v>1.0897777777777771</v>
          </cell>
          <cell r="F356">
            <v>60.802500000000002</v>
          </cell>
          <cell r="G356">
            <v>61.892277777777778</v>
          </cell>
          <cell r="H356">
            <v>2.4965634136352329E-2</v>
          </cell>
          <cell r="I356">
            <v>1.8470399999999951</v>
          </cell>
          <cell r="J356">
            <v>73.9833</v>
          </cell>
          <cell r="K356">
            <v>75.830339999999993</v>
          </cell>
          <cell r="L356">
            <v>3.2242453092149598E-2</v>
          </cell>
          <cell r="M356">
            <v>1.8062222222222205E-2</v>
          </cell>
          <cell r="N356">
            <v>0.56020000000000003</v>
          </cell>
          <cell r="O356">
            <v>0.57826222222222223</v>
          </cell>
          <cell r="P356">
            <v>1.7087930833943207E-2</v>
          </cell>
          <cell r="Q356">
            <v>1.8592711111111082</v>
          </cell>
          <cell r="R356">
            <v>108.8061</v>
          </cell>
          <cell r="S356">
            <v>110.66537111111111</v>
          </cell>
          <cell r="T356">
            <v>2.9753658687690053E-2</v>
          </cell>
          <cell r="U356">
            <v>1.4301155555555598</v>
          </cell>
          <cell r="V356">
            <v>48.065199999999997</v>
          </cell>
          <cell r="W356">
            <v>49.495315555555557</v>
          </cell>
          <cell r="X356">
            <v>1.244630169631754E-2</v>
          </cell>
          <cell r="Y356">
            <v>0.5706666666666681</v>
          </cell>
          <cell r="Z356">
            <v>45.850299999999997</v>
          </cell>
          <cell r="AA356">
            <v>46.420966666666665</v>
          </cell>
          <cell r="AB356">
            <v>2.1452795679356842E-2</v>
          </cell>
          <cell r="AC356">
            <v>1.0648888888888906</v>
          </cell>
          <cell r="AD356">
            <v>49.6387</v>
          </cell>
          <cell r="AE356">
            <v>50.703588888888888</v>
          </cell>
          <cell r="AF356">
            <v>1.7755540381486822E-2</v>
          </cell>
          <cell r="AG356">
            <v>0.29383111111111099</v>
          </cell>
          <cell r="AH356">
            <v>16.5487</v>
          </cell>
          <cell r="AI356">
            <v>16.842531111111111</v>
          </cell>
          <cell r="AJ356">
            <v>1.2995098986105916E-2</v>
          </cell>
          <cell r="AK356">
            <v>0.2066285714285771</v>
          </cell>
          <cell r="AL356">
            <v>15.900499999999999</v>
          </cell>
          <cell r="AM356">
            <v>16.107128571428575</v>
          </cell>
          <cell r="AN356">
            <v>2.0109186599112282E-2</v>
          </cell>
          <cell r="AO356">
            <v>0.15359999999999932</v>
          </cell>
          <cell r="AP356">
            <v>7.6383000000000001</v>
          </cell>
          <cell r="AQ356">
            <v>7.7918999999999992</v>
          </cell>
          <cell r="AR356">
            <v>7.9872127795403858E-3</v>
          </cell>
          <cell r="AS356">
            <v>0.33279999999999743</v>
          </cell>
          <cell r="AT356">
            <v>41.666600000000003</v>
          </cell>
          <cell r="AU356">
            <v>41.999400000000001</v>
          </cell>
          <cell r="AV356">
            <v>1.8441198903923071E-2</v>
          </cell>
          <cell r="AW356">
            <v>0.65279999999997274</v>
          </cell>
          <cell r="AX356">
            <v>35.399000000000001</v>
          </cell>
          <cell r="AY356">
            <v>36.051799999999972</v>
          </cell>
          <cell r="AZ356">
            <v>1.3107355572393951E-2</v>
          </cell>
          <cell r="BA356">
            <v>0.10057142857142155</v>
          </cell>
          <cell r="BB356">
            <v>7.6729000000000003</v>
          </cell>
          <cell r="BC356">
            <v>7.7734714285714217</v>
          </cell>
        </row>
        <row r="357">
          <cell r="B357">
            <v>309</v>
          </cell>
          <cell r="C357">
            <v>129</v>
          </cell>
          <cell r="D357">
            <v>1.806326494250509E-2</v>
          </cell>
          <cell r="E357">
            <v>1.0982916666666658</v>
          </cell>
          <cell r="F357">
            <v>60.802500000000002</v>
          </cell>
          <cell r="G357">
            <v>61.90079166666667</v>
          </cell>
          <cell r="H357">
            <v>2.5160678153042584E-2</v>
          </cell>
          <cell r="I357">
            <v>1.8614699999999951</v>
          </cell>
          <cell r="J357">
            <v>73.9833</v>
          </cell>
          <cell r="K357">
            <v>75.844769999999997</v>
          </cell>
          <cell r="L357">
            <v>3.2494347256932017E-2</v>
          </cell>
          <cell r="M357">
            <v>1.8203333333333318E-2</v>
          </cell>
          <cell r="N357">
            <v>0.56020000000000003</v>
          </cell>
          <cell r="O357">
            <v>0.57840333333333338</v>
          </cell>
          <cell r="P357">
            <v>1.722143029358339E-2</v>
          </cell>
          <cell r="Q357">
            <v>1.8737966666666637</v>
          </cell>
          <cell r="R357">
            <v>108.8061</v>
          </cell>
          <cell r="S357">
            <v>110.67989666666666</v>
          </cell>
          <cell r="T357">
            <v>2.9986109146187632E-2</v>
          </cell>
          <cell r="U357">
            <v>1.4412883333333377</v>
          </cell>
          <cell r="V357">
            <v>48.065199999999997</v>
          </cell>
          <cell r="W357">
            <v>49.506488333333337</v>
          </cell>
          <cell r="X357">
            <v>1.2543538428320022E-2</v>
          </cell>
          <cell r="Y357">
            <v>0.57512500000000144</v>
          </cell>
          <cell r="Z357">
            <v>45.850299999999997</v>
          </cell>
          <cell r="AA357">
            <v>46.425424999999997</v>
          </cell>
          <cell r="AB357">
            <v>2.1620395645601819E-2</v>
          </cell>
          <cell r="AC357">
            <v>1.0732083333333349</v>
          </cell>
          <cell r="AD357">
            <v>49.6387</v>
          </cell>
          <cell r="AE357">
            <v>50.711908333333334</v>
          </cell>
          <cell r="AF357">
            <v>1.7894255540717188E-2</v>
          </cell>
          <cell r="AG357">
            <v>0.29612666666666654</v>
          </cell>
          <cell r="AH357">
            <v>16.5487</v>
          </cell>
          <cell r="AI357">
            <v>16.844826666666666</v>
          </cell>
          <cell r="AJ357">
            <v>1.3096623196934869E-2</v>
          </cell>
          <cell r="AK357">
            <v>0.20824285714286286</v>
          </cell>
          <cell r="AL357">
            <v>15.900499999999999</v>
          </cell>
          <cell r="AM357">
            <v>16.108742857142861</v>
          </cell>
          <cell r="AN357">
            <v>2.0266289619417847E-2</v>
          </cell>
          <cell r="AO357">
            <v>0.15479999999999933</v>
          </cell>
          <cell r="AP357">
            <v>7.6383000000000001</v>
          </cell>
          <cell r="AQ357">
            <v>7.793099999999999</v>
          </cell>
          <cell r="AR357">
            <v>8.0496128793805452E-3</v>
          </cell>
          <cell r="AS357">
            <v>0.33539999999999742</v>
          </cell>
          <cell r="AT357">
            <v>41.666600000000003</v>
          </cell>
          <cell r="AU357">
            <v>42.002000000000002</v>
          </cell>
          <cell r="AV357">
            <v>1.8585270770359968E-2</v>
          </cell>
          <cell r="AW357">
            <v>0.65789999999997251</v>
          </cell>
          <cell r="AX357">
            <v>35.399000000000001</v>
          </cell>
          <cell r="AY357">
            <v>36.05689999999997</v>
          </cell>
          <cell r="AZ357">
            <v>1.3209756787803279E-2</v>
          </cell>
          <cell r="BA357">
            <v>0.10135714285713579</v>
          </cell>
          <cell r="BB357">
            <v>7.6729000000000003</v>
          </cell>
          <cell r="BC357">
            <v>7.7742571428571363</v>
          </cell>
        </row>
        <row r="358">
          <cell r="B358">
            <v>310</v>
          </cell>
          <cell r="C358">
            <v>130</v>
          </cell>
          <cell r="D358">
            <v>1.8203290252136912E-2</v>
          </cell>
          <cell r="E358">
            <v>1.1068055555555547</v>
          </cell>
          <cell r="F358">
            <v>60.802500000000002</v>
          </cell>
          <cell r="G358">
            <v>61.909305555555555</v>
          </cell>
          <cell r="H358">
            <v>2.5355722169732836E-2</v>
          </cell>
          <cell r="I358">
            <v>1.8758999999999952</v>
          </cell>
          <cell r="J358">
            <v>73.9833</v>
          </cell>
          <cell r="K358">
            <v>75.859200000000001</v>
          </cell>
          <cell r="L358">
            <v>3.2746241421714437E-2</v>
          </cell>
          <cell r="M358">
            <v>1.8344444444444427E-2</v>
          </cell>
          <cell r="N358">
            <v>0.56020000000000003</v>
          </cell>
          <cell r="O358">
            <v>0.57854444444444442</v>
          </cell>
          <cell r="P358">
            <v>1.7354929753223572E-2</v>
          </cell>
          <cell r="Q358">
            <v>1.8883222222222191</v>
          </cell>
          <cell r="R358">
            <v>108.8061</v>
          </cell>
          <cell r="S358">
            <v>110.69442222222222</v>
          </cell>
          <cell r="T358">
            <v>3.0218559604685211E-2</v>
          </cell>
          <cell r="U358">
            <v>1.4524611111111154</v>
          </cell>
          <cell r="V358">
            <v>48.065199999999997</v>
          </cell>
          <cell r="W358">
            <v>49.51766111111111</v>
          </cell>
          <cell r="X358">
            <v>1.2640775160322502E-2</v>
          </cell>
          <cell r="Y358">
            <v>0.57958333333333478</v>
          </cell>
          <cell r="Z358">
            <v>45.850299999999997</v>
          </cell>
          <cell r="AA358">
            <v>46.429883333333329</v>
          </cell>
          <cell r="AB358">
            <v>2.1787995611846793E-2</v>
          </cell>
          <cell r="AC358">
            <v>1.0815277777777794</v>
          </cell>
          <cell r="AD358">
            <v>49.6387</v>
          </cell>
          <cell r="AE358">
            <v>50.720227777777779</v>
          </cell>
          <cell r="AF358">
            <v>1.8032970699947554E-2</v>
          </cell>
          <cell r="AG358">
            <v>0.29842222222222209</v>
          </cell>
          <cell r="AH358">
            <v>16.5487</v>
          </cell>
          <cell r="AI358">
            <v>16.847122222222222</v>
          </cell>
          <cell r="AJ358">
            <v>1.319814740776382E-2</v>
          </cell>
          <cell r="AK358">
            <v>0.2098571428571486</v>
          </cell>
          <cell r="AL358">
            <v>15.900499999999999</v>
          </cell>
          <cell r="AM358">
            <v>16.110357142857147</v>
          </cell>
          <cell r="AN358">
            <v>2.0423392639723408E-2</v>
          </cell>
          <cell r="AO358">
            <v>0.15599999999999931</v>
          </cell>
          <cell r="AP358">
            <v>7.6383000000000001</v>
          </cell>
          <cell r="AQ358">
            <v>7.7942999999999998</v>
          </cell>
          <cell r="AR358">
            <v>8.1120129792207046E-3</v>
          </cell>
          <cell r="AS358">
            <v>0.33799999999999741</v>
          </cell>
          <cell r="AT358">
            <v>41.666600000000003</v>
          </cell>
          <cell r="AU358">
            <v>42.004599999999996</v>
          </cell>
          <cell r="AV358">
            <v>1.8729342636796868E-2</v>
          </cell>
          <cell r="AW358">
            <v>0.66299999999997239</v>
          </cell>
          <cell r="AX358">
            <v>35.399000000000001</v>
          </cell>
          <cell r="AY358">
            <v>36.061999999999976</v>
          </cell>
          <cell r="AZ358">
            <v>1.3312158003212605E-2</v>
          </cell>
          <cell r="BA358">
            <v>0.10214285714285001</v>
          </cell>
          <cell r="BB358">
            <v>7.6729000000000003</v>
          </cell>
          <cell r="BC358">
            <v>7.77504285714285</v>
          </cell>
        </row>
        <row r="359">
          <cell r="B359">
            <v>311</v>
          </cell>
          <cell r="C359">
            <v>131</v>
          </cell>
          <cell r="D359">
            <v>1.8343315561768735E-2</v>
          </cell>
          <cell r="E359">
            <v>1.1153194444444436</v>
          </cell>
          <cell r="F359">
            <v>60.802500000000002</v>
          </cell>
          <cell r="G359">
            <v>61.917819444444447</v>
          </cell>
          <cell r="H359">
            <v>2.5550766186423088E-2</v>
          </cell>
          <cell r="I359">
            <v>1.8903299999999952</v>
          </cell>
          <cell r="J359">
            <v>73.9833</v>
          </cell>
          <cell r="K359">
            <v>75.873629999999991</v>
          </cell>
          <cell r="L359">
            <v>3.2998135586496856E-2</v>
          </cell>
          <cell r="M359">
            <v>1.848555555555554E-2</v>
          </cell>
          <cell r="N359">
            <v>0.56020000000000003</v>
          </cell>
          <cell r="O359">
            <v>0.57868555555555556</v>
          </cell>
          <cell r="P359">
            <v>1.7488429212863751E-2</v>
          </cell>
          <cell r="Q359">
            <v>1.9028477777777748</v>
          </cell>
          <cell r="R359">
            <v>108.8061</v>
          </cell>
          <cell r="S359">
            <v>110.70894777777778</v>
          </cell>
          <cell r="T359">
            <v>3.0451010063182786E-2</v>
          </cell>
          <cell r="U359">
            <v>1.4636338888888931</v>
          </cell>
          <cell r="V359">
            <v>48.065199999999997</v>
          </cell>
          <cell r="W359">
            <v>49.52883388888889</v>
          </cell>
          <cell r="X359">
            <v>1.2738011892324982E-2</v>
          </cell>
          <cell r="Y359">
            <v>0.58404166666666812</v>
          </cell>
          <cell r="Z359">
            <v>45.850299999999997</v>
          </cell>
          <cell r="AA359">
            <v>46.434341666666668</v>
          </cell>
          <cell r="AB359">
            <v>2.195559557809177E-2</v>
          </cell>
          <cell r="AC359">
            <v>1.089847222222224</v>
          </cell>
          <cell r="AD359">
            <v>49.6387</v>
          </cell>
          <cell r="AE359">
            <v>50.728547222222225</v>
          </cell>
          <cell r="AF359">
            <v>1.817168585917792E-2</v>
          </cell>
          <cell r="AG359">
            <v>0.30071777777777758</v>
          </cell>
          <cell r="AH359">
            <v>16.5487</v>
          </cell>
          <cell r="AI359">
            <v>16.849417777777777</v>
          </cell>
          <cell r="AJ359">
            <v>1.3299671618592773E-2</v>
          </cell>
          <cell r="AK359">
            <v>0.21147142857143436</v>
          </cell>
          <cell r="AL359">
            <v>15.900499999999999</v>
          </cell>
          <cell r="AM359">
            <v>16.111971428571433</v>
          </cell>
          <cell r="AN359">
            <v>2.0580495660028977E-2</v>
          </cell>
          <cell r="AO359">
            <v>0.15719999999999931</v>
          </cell>
          <cell r="AP359">
            <v>7.6383000000000001</v>
          </cell>
          <cell r="AQ359">
            <v>7.7954999999999997</v>
          </cell>
          <cell r="AR359">
            <v>8.1744130790608622E-3</v>
          </cell>
          <cell r="AS359">
            <v>0.3405999999999974</v>
          </cell>
          <cell r="AT359">
            <v>41.666600000000003</v>
          </cell>
          <cell r="AU359">
            <v>42.007199999999997</v>
          </cell>
          <cell r="AV359">
            <v>1.8873414503233769E-2</v>
          </cell>
          <cell r="AW359">
            <v>0.66809999999997216</v>
          </cell>
          <cell r="AX359">
            <v>35.399000000000001</v>
          </cell>
          <cell r="AY359">
            <v>36.067099999999975</v>
          </cell>
          <cell r="AZ359">
            <v>1.3414559218621934E-2</v>
          </cell>
          <cell r="BA359">
            <v>0.10292857142856425</v>
          </cell>
          <cell r="BB359">
            <v>7.6729000000000003</v>
          </cell>
          <cell r="BC359">
            <v>7.7758285714285647</v>
          </cell>
        </row>
        <row r="360">
          <cell r="B360">
            <v>312</v>
          </cell>
          <cell r="C360">
            <v>132</v>
          </cell>
          <cell r="D360">
            <v>1.8483340871400557E-2</v>
          </cell>
          <cell r="E360">
            <v>1.1238333333333326</v>
          </cell>
          <cell r="F360">
            <v>60.802500000000002</v>
          </cell>
          <cell r="G360">
            <v>61.926333333333332</v>
          </cell>
          <cell r="H360">
            <v>2.574581020311334E-2</v>
          </cell>
          <cell r="I360">
            <v>1.9047599999999951</v>
          </cell>
          <cell r="J360">
            <v>73.9833</v>
          </cell>
          <cell r="K360">
            <v>75.888059999999996</v>
          </cell>
          <cell r="L360">
            <v>3.3250029751279275E-2</v>
          </cell>
          <cell r="M360">
            <v>1.8626666666666649E-2</v>
          </cell>
          <cell r="N360">
            <v>0.56020000000000003</v>
          </cell>
          <cell r="O360">
            <v>0.57882666666666671</v>
          </cell>
          <cell r="P360">
            <v>1.7621928672503933E-2</v>
          </cell>
          <cell r="Q360">
            <v>1.9173733333333303</v>
          </cell>
          <cell r="R360">
            <v>108.8061</v>
          </cell>
          <cell r="S360">
            <v>110.72347333333333</v>
          </cell>
          <cell r="T360">
            <v>3.0683460521680365E-2</v>
          </cell>
          <cell r="U360">
            <v>1.474806666666671</v>
          </cell>
          <cell r="V360">
            <v>48.065199999999997</v>
          </cell>
          <cell r="W360">
            <v>49.54000666666667</v>
          </cell>
          <cell r="X360">
            <v>1.2835248624327463E-2</v>
          </cell>
          <cell r="Y360">
            <v>0.58850000000000147</v>
          </cell>
          <cell r="Z360">
            <v>45.850299999999997</v>
          </cell>
          <cell r="AA360">
            <v>46.438800000000001</v>
          </cell>
          <cell r="AB360">
            <v>2.2123195544336744E-2</v>
          </cell>
          <cell r="AC360">
            <v>1.0981666666666683</v>
          </cell>
          <cell r="AD360">
            <v>49.6387</v>
          </cell>
          <cell r="AE360">
            <v>50.736866666666671</v>
          </cell>
          <cell r="AF360">
            <v>1.8310401018408286E-2</v>
          </cell>
          <cell r="AG360">
            <v>0.30301333333333319</v>
          </cell>
          <cell r="AH360">
            <v>16.5487</v>
          </cell>
          <cell r="AI360">
            <v>16.851713333333333</v>
          </cell>
          <cell r="AJ360">
            <v>1.3401195829421727E-2</v>
          </cell>
          <cell r="AK360">
            <v>0.21308571428572012</v>
          </cell>
          <cell r="AL360">
            <v>15.900499999999999</v>
          </cell>
          <cell r="AM360">
            <v>16.113585714285719</v>
          </cell>
          <cell r="AN360">
            <v>2.0737598680334538E-2</v>
          </cell>
          <cell r="AO360">
            <v>0.15839999999999929</v>
          </cell>
          <cell r="AP360">
            <v>7.6383000000000001</v>
          </cell>
          <cell r="AQ360">
            <v>7.7966999999999995</v>
          </cell>
          <cell r="AR360">
            <v>8.2368131789010233E-3</v>
          </cell>
          <cell r="AS360">
            <v>0.3431999999999974</v>
          </cell>
          <cell r="AT360">
            <v>41.666600000000003</v>
          </cell>
          <cell r="AU360">
            <v>42.009799999999998</v>
          </cell>
          <cell r="AV360">
            <v>1.9017486369670666E-2</v>
          </cell>
          <cell r="AW360">
            <v>0.67319999999997193</v>
          </cell>
          <cell r="AX360">
            <v>35.399000000000001</v>
          </cell>
          <cell r="AY360">
            <v>36.072199999999974</v>
          </cell>
          <cell r="AZ360">
            <v>1.3516960434031262E-2</v>
          </cell>
          <cell r="BA360">
            <v>0.10371428571427847</v>
          </cell>
          <cell r="BB360">
            <v>7.6729000000000003</v>
          </cell>
          <cell r="BC360">
            <v>7.7766142857142784</v>
          </cell>
        </row>
        <row r="361">
          <cell r="B361">
            <v>313</v>
          </cell>
          <cell r="C361">
            <v>133</v>
          </cell>
          <cell r="D361">
            <v>1.8623366181032379E-2</v>
          </cell>
          <cell r="E361">
            <v>1.1323472222222213</v>
          </cell>
          <cell r="F361">
            <v>60.802500000000002</v>
          </cell>
          <cell r="G361">
            <v>61.934847222222224</v>
          </cell>
          <cell r="H361">
            <v>2.5940854219803595E-2</v>
          </cell>
          <cell r="I361">
            <v>1.9191899999999951</v>
          </cell>
          <cell r="J361">
            <v>73.9833</v>
          </cell>
          <cell r="K361">
            <v>75.90249</v>
          </cell>
          <cell r="L361">
            <v>3.3501923916061688E-2</v>
          </cell>
          <cell r="M361">
            <v>1.8767777777777762E-2</v>
          </cell>
          <cell r="N361">
            <v>0.56020000000000003</v>
          </cell>
          <cell r="O361">
            <v>0.57896777777777775</v>
          </cell>
          <cell r="P361">
            <v>1.7755428132144115E-2</v>
          </cell>
          <cell r="Q361">
            <v>1.9318988888888857</v>
          </cell>
          <cell r="R361">
            <v>108.8061</v>
          </cell>
          <cell r="S361">
            <v>110.73799888888888</v>
          </cell>
          <cell r="T361">
            <v>3.0915910980177947E-2</v>
          </cell>
          <cell r="U361">
            <v>1.4859794444444492</v>
          </cell>
          <cell r="V361">
            <v>48.065199999999997</v>
          </cell>
          <cell r="W361">
            <v>49.551179444444443</v>
          </cell>
          <cell r="X361">
            <v>1.2932485356329943E-2</v>
          </cell>
          <cell r="Y361">
            <v>0.59295833333333481</v>
          </cell>
          <cell r="Z361">
            <v>45.850299999999997</v>
          </cell>
          <cell r="AA361">
            <v>46.443258333333333</v>
          </cell>
          <cell r="AB361">
            <v>2.2290795510581718E-2</v>
          </cell>
          <cell r="AC361">
            <v>1.1064861111111128</v>
          </cell>
          <cell r="AD361">
            <v>49.6387</v>
          </cell>
          <cell r="AE361">
            <v>50.74518611111111</v>
          </cell>
          <cell r="AF361">
            <v>1.8449116177638648E-2</v>
          </cell>
          <cell r="AG361">
            <v>0.30530888888888874</v>
          </cell>
          <cell r="AH361">
            <v>16.5487</v>
          </cell>
          <cell r="AI361">
            <v>16.854008888888888</v>
          </cell>
          <cell r="AJ361">
            <v>1.3502720040250677E-2</v>
          </cell>
          <cell r="AK361">
            <v>0.21470000000000589</v>
          </cell>
          <cell r="AL361">
            <v>15.900499999999999</v>
          </cell>
          <cell r="AM361">
            <v>16.115200000000005</v>
          </cell>
          <cell r="AN361">
            <v>2.0894701700640107E-2</v>
          </cell>
          <cell r="AO361">
            <v>0.1595999999999993</v>
          </cell>
          <cell r="AP361">
            <v>7.6383000000000001</v>
          </cell>
          <cell r="AQ361">
            <v>7.7978999999999994</v>
          </cell>
          <cell r="AR361">
            <v>8.2992132787411826E-3</v>
          </cell>
          <cell r="AS361">
            <v>0.34579999999999733</v>
          </cell>
          <cell r="AT361">
            <v>41.666600000000003</v>
          </cell>
          <cell r="AU361">
            <v>42.0124</v>
          </cell>
          <cell r="AV361">
            <v>1.9161558236107566E-2</v>
          </cell>
          <cell r="AW361">
            <v>0.6782999999999717</v>
          </cell>
          <cell r="AX361">
            <v>35.399000000000001</v>
          </cell>
          <cell r="AY361">
            <v>36.077299999999973</v>
          </cell>
          <cell r="AZ361">
            <v>1.361936164944059E-2</v>
          </cell>
          <cell r="BA361">
            <v>0.10449999999999271</v>
          </cell>
          <cell r="BB361">
            <v>7.6729000000000003</v>
          </cell>
          <cell r="BC361">
            <v>7.777399999999993</v>
          </cell>
        </row>
        <row r="362">
          <cell r="B362">
            <v>314</v>
          </cell>
          <cell r="C362">
            <v>134</v>
          </cell>
          <cell r="D362">
            <v>1.8763391490664201E-2</v>
          </cell>
          <cell r="E362">
            <v>1.1408611111111102</v>
          </cell>
          <cell r="F362">
            <v>60.802500000000002</v>
          </cell>
          <cell r="G362">
            <v>61.943361111111109</v>
          </cell>
          <cell r="H362">
            <v>2.6135898236493846E-2</v>
          </cell>
          <cell r="I362">
            <v>1.933619999999995</v>
          </cell>
          <cell r="J362">
            <v>73.9833</v>
          </cell>
          <cell r="K362">
            <v>75.91691999999999</v>
          </cell>
          <cell r="L362">
            <v>3.3753818080844107E-2</v>
          </cell>
          <cell r="M362">
            <v>1.8908888888888874E-2</v>
          </cell>
          <cell r="N362">
            <v>0.56020000000000003</v>
          </cell>
          <cell r="O362">
            <v>0.5791088888888889</v>
          </cell>
          <cell r="P362">
            <v>1.7888927591784298E-2</v>
          </cell>
          <cell r="Q362">
            <v>1.9464244444444414</v>
          </cell>
          <cell r="R362">
            <v>108.8061</v>
          </cell>
          <cell r="S362">
            <v>110.75252444444445</v>
          </cell>
          <cell r="T362">
            <v>3.1148361438675526E-2</v>
          </cell>
          <cell r="U362">
            <v>1.4971522222222269</v>
          </cell>
          <cell r="V362">
            <v>48.065199999999997</v>
          </cell>
          <cell r="W362">
            <v>49.562352222222223</v>
          </cell>
          <cell r="X362">
            <v>1.3029722088332423E-2</v>
          </cell>
          <cell r="Y362">
            <v>0.59741666666666815</v>
          </cell>
          <cell r="Z362">
            <v>45.850299999999997</v>
          </cell>
          <cell r="AA362">
            <v>46.447716666666665</v>
          </cell>
          <cell r="AB362">
            <v>2.2458395476826695E-2</v>
          </cell>
          <cell r="AC362">
            <v>1.1148055555555572</v>
          </cell>
          <cell r="AD362">
            <v>49.6387</v>
          </cell>
          <cell r="AE362">
            <v>50.753505555555556</v>
          </cell>
          <cell r="AF362">
            <v>1.8587831336869018E-2</v>
          </cell>
          <cell r="AG362">
            <v>0.30760444444444429</v>
          </cell>
          <cell r="AH362">
            <v>16.5487</v>
          </cell>
          <cell r="AI362">
            <v>16.856304444444444</v>
          </cell>
          <cell r="AJ362">
            <v>1.3604244251079631E-2</v>
          </cell>
          <cell r="AK362">
            <v>0.21631428571429165</v>
          </cell>
          <cell r="AL362">
            <v>15.900499999999999</v>
          </cell>
          <cell r="AM362">
            <v>16.116814285714291</v>
          </cell>
          <cell r="AN362">
            <v>2.1051804720945668E-2</v>
          </cell>
          <cell r="AO362">
            <v>0.1607999999999993</v>
          </cell>
          <cell r="AP362">
            <v>7.6383000000000001</v>
          </cell>
          <cell r="AQ362">
            <v>7.7990999999999993</v>
          </cell>
          <cell r="AR362">
            <v>8.361613378581342E-3</v>
          </cell>
          <cell r="AS362">
            <v>0.34839999999999732</v>
          </cell>
          <cell r="AT362">
            <v>41.666600000000003</v>
          </cell>
          <cell r="AU362">
            <v>42.015000000000001</v>
          </cell>
          <cell r="AV362">
            <v>1.9305630102544467E-2</v>
          </cell>
          <cell r="AW362">
            <v>0.68339999999997147</v>
          </cell>
          <cell r="AX362">
            <v>35.399000000000001</v>
          </cell>
          <cell r="AY362">
            <v>36.082399999999971</v>
          </cell>
          <cell r="AZ362">
            <v>1.3721762864849916E-2</v>
          </cell>
          <cell r="BA362">
            <v>0.10528571428570695</v>
          </cell>
          <cell r="BB362">
            <v>7.6729000000000003</v>
          </cell>
          <cell r="BC362">
            <v>7.7781857142857076</v>
          </cell>
        </row>
        <row r="363">
          <cell r="B363">
            <v>315</v>
          </cell>
          <cell r="C363">
            <v>135</v>
          </cell>
          <cell r="D363">
            <v>1.8903416800296027E-2</v>
          </cell>
          <cell r="E363">
            <v>1.1493749999999991</v>
          </cell>
          <cell r="F363">
            <v>60.802500000000002</v>
          </cell>
          <cell r="G363">
            <v>61.951875000000001</v>
          </cell>
          <cell r="H363">
            <v>2.6330942253184098E-2</v>
          </cell>
          <cell r="I363">
            <v>1.948049999999995</v>
          </cell>
          <cell r="J363">
            <v>73.9833</v>
          </cell>
          <cell r="K363">
            <v>75.931349999999995</v>
          </cell>
          <cell r="L363">
            <v>3.4005712245626533E-2</v>
          </cell>
          <cell r="M363">
            <v>1.9049999999999984E-2</v>
          </cell>
          <cell r="N363">
            <v>0.56020000000000003</v>
          </cell>
          <cell r="O363">
            <v>0.57925000000000004</v>
          </cell>
          <cell r="P363">
            <v>1.8022427051424476E-2</v>
          </cell>
          <cell r="Q363">
            <v>1.9609499999999969</v>
          </cell>
          <cell r="R363">
            <v>108.8061</v>
          </cell>
          <cell r="S363">
            <v>110.76705</v>
          </cell>
          <cell r="T363">
            <v>3.1380811897173108E-2</v>
          </cell>
          <cell r="U363">
            <v>1.5083250000000046</v>
          </cell>
          <cell r="V363">
            <v>48.065199999999997</v>
          </cell>
          <cell r="W363">
            <v>49.573525000000004</v>
          </cell>
          <cell r="X363">
            <v>1.3126958820334905E-2</v>
          </cell>
          <cell r="Y363">
            <v>0.60187500000000149</v>
          </cell>
          <cell r="Z363">
            <v>45.850299999999997</v>
          </cell>
          <cell r="AA363">
            <v>46.452174999999997</v>
          </cell>
          <cell r="AB363">
            <v>2.2625995443071669E-2</v>
          </cell>
          <cell r="AC363">
            <v>1.1231250000000017</v>
          </cell>
          <cell r="AD363">
            <v>49.6387</v>
          </cell>
          <cell r="AE363">
            <v>50.761825000000002</v>
          </cell>
          <cell r="AF363">
            <v>1.872654649609938E-2</v>
          </cell>
          <cell r="AG363">
            <v>0.30989999999999984</v>
          </cell>
          <cell r="AH363">
            <v>16.5487</v>
          </cell>
          <cell r="AI363">
            <v>16.858599999999999</v>
          </cell>
          <cell r="AJ363">
            <v>1.3705768461908584E-2</v>
          </cell>
          <cell r="AK363">
            <v>0.21792857142857741</v>
          </cell>
          <cell r="AL363">
            <v>15.900499999999999</v>
          </cell>
          <cell r="AM363">
            <v>16.118428571428577</v>
          </cell>
          <cell r="AN363">
            <v>2.1208907741251233E-2</v>
          </cell>
          <cell r="AO363">
            <v>0.16199999999999928</v>
          </cell>
          <cell r="AP363">
            <v>7.6383000000000001</v>
          </cell>
          <cell r="AQ363">
            <v>7.8002999999999991</v>
          </cell>
          <cell r="AR363">
            <v>8.4240134784215014E-3</v>
          </cell>
          <cell r="AS363">
            <v>0.35099999999999731</v>
          </cell>
          <cell r="AT363">
            <v>41.666600000000003</v>
          </cell>
          <cell r="AU363">
            <v>42.017600000000002</v>
          </cell>
          <cell r="AV363">
            <v>1.9449701968981364E-2</v>
          </cell>
          <cell r="AW363">
            <v>0.68849999999997125</v>
          </cell>
          <cell r="AX363">
            <v>35.399000000000001</v>
          </cell>
          <cell r="AY363">
            <v>36.08749999999997</v>
          </cell>
          <cell r="AZ363">
            <v>1.3824164080259245E-2</v>
          </cell>
          <cell r="BA363">
            <v>0.10607142857142117</v>
          </cell>
          <cell r="BB363">
            <v>7.6729000000000003</v>
          </cell>
          <cell r="BC363">
            <v>7.7789714285714213</v>
          </cell>
        </row>
        <row r="364">
          <cell r="B364">
            <v>316</v>
          </cell>
          <cell r="C364">
            <v>136</v>
          </cell>
          <cell r="D364">
            <v>1.9043442109927849E-2</v>
          </cell>
          <cell r="E364">
            <v>1.1578888888888881</v>
          </cell>
          <cell r="F364">
            <v>60.802500000000002</v>
          </cell>
          <cell r="G364">
            <v>61.960388888888893</v>
          </cell>
          <cell r="H364">
            <v>2.652598626987435E-2</v>
          </cell>
          <cell r="I364">
            <v>1.9624799999999949</v>
          </cell>
          <cell r="J364">
            <v>73.9833</v>
          </cell>
          <cell r="K364">
            <v>75.945779999999999</v>
          </cell>
          <cell r="L364">
            <v>3.4257606410408946E-2</v>
          </cell>
          <cell r="M364">
            <v>1.9191111111111096E-2</v>
          </cell>
          <cell r="N364">
            <v>0.56020000000000003</v>
          </cell>
          <cell r="O364">
            <v>0.57939111111111108</v>
          </cell>
          <cell r="P364">
            <v>1.8155926511064659E-2</v>
          </cell>
          <cell r="Q364">
            <v>1.9754755555555523</v>
          </cell>
          <cell r="R364">
            <v>108.8061</v>
          </cell>
          <cell r="S364">
            <v>110.78157555555555</v>
          </cell>
          <cell r="T364">
            <v>3.1613262355670677E-2</v>
          </cell>
          <cell r="U364">
            <v>1.5194977777777825</v>
          </cell>
          <cell r="V364">
            <v>48.065199999999997</v>
          </cell>
          <cell r="W364">
            <v>49.584697777777777</v>
          </cell>
          <cell r="X364">
            <v>1.3224195552337385E-2</v>
          </cell>
          <cell r="Y364">
            <v>0.60633333333333483</v>
          </cell>
          <cell r="Z364">
            <v>45.850299999999997</v>
          </cell>
          <cell r="AA364">
            <v>46.456633333333329</v>
          </cell>
          <cell r="AB364">
            <v>2.2793595409316643E-2</v>
          </cell>
          <cell r="AC364">
            <v>1.1314444444444463</v>
          </cell>
          <cell r="AD364">
            <v>49.6387</v>
          </cell>
          <cell r="AE364">
            <v>50.770144444444448</v>
          </cell>
          <cell r="AF364">
            <v>1.8865261655329747E-2</v>
          </cell>
          <cell r="AG364">
            <v>0.31219555555555539</v>
          </cell>
          <cell r="AH364">
            <v>16.5487</v>
          </cell>
          <cell r="AI364">
            <v>16.860895555555555</v>
          </cell>
          <cell r="AJ364">
            <v>1.3807292672737535E-2</v>
          </cell>
          <cell r="AK364">
            <v>0.21954285714286317</v>
          </cell>
          <cell r="AL364">
            <v>15.900499999999999</v>
          </cell>
          <cell r="AM364">
            <v>16.120042857142863</v>
          </cell>
          <cell r="AN364">
            <v>2.1366010761556798E-2</v>
          </cell>
          <cell r="AO364">
            <v>0.16319999999999929</v>
          </cell>
          <cell r="AP364">
            <v>7.6383000000000001</v>
          </cell>
          <cell r="AQ364">
            <v>7.801499999999999</v>
          </cell>
          <cell r="AR364">
            <v>8.486413578261659E-3</v>
          </cell>
          <cell r="AS364">
            <v>0.35359999999999731</v>
          </cell>
          <cell r="AT364">
            <v>41.666600000000003</v>
          </cell>
          <cell r="AU364">
            <v>42.020200000000003</v>
          </cell>
          <cell r="AV364">
            <v>1.9593773835418264E-2</v>
          </cell>
          <cell r="AW364">
            <v>0.69359999999997102</v>
          </cell>
          <cell r="AX364">
            <v>35.399000000000001</v>
          </cell>
          <cell r="AY364">
            <v>36.092599999999969</v>
          </cell>
          <cell r="AZ364">
            <v>1.3926565295668573E-2</v>
          </cell>
          <cell r="BA364">
            <v>0.10685714285713541</v>
          </cell>
          <cell r="BB364">
            <v>7.6729000000000003</v>
          </cell>
          <cell r="BC364">
            <v>7.7797571428571359</v>
          </cell>
        </row>
        <row r="365">
          <cell r="B365">
            <v>317</v>
          </cell>
          <cell r="C365">
            <v>137</v>
          </cell>
          <cell r="D365">
            <v>1.9183467419559671E-2</v>
          </cell>
          <cell r="E365">
            <v>1.166402777777777</v>
          </cell>
          <cell r="F365">
            <v>60.802500000000002</v>
          </cell>
          <cell r="G365">
            <v>61.968902777777778</v>
          </cell>
          <cell r="H365">
            <v>2.6721030286564605E-2</v>
          </cell>
          <cell r="I365">
            <v>1.9769099999999948</v>
          </cell>
          <cell r="J365">
            <v>73.9833</v>
          </cell>
          <cell r="K365">
            <v>75.960209999999989</v>
          </cell>
          <cell r="L365">
            <v>3.4509500575191365E-2</v>
          </cell>
          <cell r="M365">
            <v>1.9332222222222206E-2</v>
          </cell>
          <cell r="N365">
            <v>0.56020000000000003</v>
          </cell>
          <cell r="O365">
            <v>0.57953222222222223</v>
          </cell>
          <cell r="P365">
            <v>1.8289425970704841E-2</v>
          </cell>
          <cell r="Q365">
            <v>1.990001111111108</v>
          </cell>
          <cell r="R365">
            <v>108.8061</v>
          </cell>
          <cell r="S365">
            <v>110.79610111111111</v>
          </cell>
          <cell r="T365">
            <v>3.1845712814168259E-2</v>
          </cell>
          <cell r="U365">
            <v>1.5306705555555602</v>
          </cell>
          <cell r="V365">
            <v>48.065199999999997</v>
          </cell>
          <cell r="W365">
            <v>49.595870555555557</v>
          </cell>
          <cell r="X365">
            <v>1.3321432284339867E-2</v>
          </cell>
          <cell r="Y365">
            <v>0.61079166666666818</v>
          </cell>
          <cell r="Z365">
            <v>45.850299999999997</v>
          </cell>
          <cell r="AA365">
            <v>46.461091666666668</v>
          </cell>
          <cell r="AB365">
            <v>2.296119537556162E-2</v>
          </cell>
          <cell r="AC365">
            <v>1.1397638888888906</v>
          </cell>
          <cell r="AD365">
            <v>49.6387</v>
          </cell>
          <cell r="AE365">
            <v>50.778463888888894</v>
          </cell>
          <cell r="AF365">
            <v>1.9003976814560116E-2</v>
          </cell>
          <cell r="AG365">
            <v>0.31449111111111094</v>
          </cell>
          <cell r="AH365">
            <v>16.5487</v>
          </cell>
          <cell r="AI365">
            <v>16.86319111111111</v>
          </cell>
          <cell r="AJ365">
            <v>1.3908816883566488E-2</v>
          </cell>
          <cell r="AK365">
            <v>0.22115714285714891</v>
          </cell>
          <cell r="AL365">
            <v>15.900499999999999</v>
          </cell>
          <cell r="AM365">
            <v>16.121657142857149</v>
          </cell>
          <cell r="AN365">
            <v>2.1523113781862363E-2</v>
          </cell>
          <cell r="AO365">
            <v>0.16439999999999927</v>
          </cell>
          <cell r="AP365">
            <v>7.6383000000000001</v>
          </cell>
          <cell r="AQ365">
            <v>7.8026999999999997</v>
          </cell>
          <cell r="AR365">
            <v>8.5488136781018183E-3</v>
          </cell>
          <cell r="AS365">
            <v>0.35619999999999724</v>
          </cell>
          <cell r="AT365">
            <v>41.666600000000003</v>
          </cell>
          <cell r="AU365">
            <v>42.022799999999997</v>
          </cell>
          <cell r="AV365">
            <v>1.9737845701855161E-2</v>
          </cell>
          <cell r="AW365">
            <v>0.6986999999999709</v>
          </cell>
          <cell r="AX365">
            <v>35.399000000000001</v>
          </cell>
          <cell r="AY365">
            <v>36.097699999999975</v>
          </cell>
          <cell r="AZ365">
            <v>1.4028966511077901E-2</v>
          </cell>
          <cell r="BA365">
            <v>0.10764285714284963</v>
          </cell>
          <cell r="BB365">
            <v>7.6729000000000003</v>
          </cell>
          <cell r="BC365">
            <v>7.7805428571428497</v>
          </cell>
        </row>
        <row r="366">
          <cell r="B366">
            <v>318</v>
          </cell>
          <cell r="C366">
            <v>138</v>
          </cell>
          <cell r="D366">
            <v>1.932349272919149E-2</v>
          </cell>
          <cell r="E366">
            <v>1.1749166666666657</v>
          </cell>
          <cell r="F366">
            <v>60.802500000000002</v>
          </cell>
          <cell r="G366">
            <v>61.97741666666667</v>
          </cell>
          <cell r="H366">
            <v>2.6916074303254857E-2</v>
          </cell>
          <cell r="I366">
            <v>1.9913399999999948</v>
          </cell>
          <cell r="J366">
            <v>73.9833</v>
          </cell>
          <cell r="K366">
            <v>75.974639999999994</v>
          </cell>
          <cell r="L366">
            <v>3.4761394739973785E-2</v>
          </cell>
          <cell r="M366">
            <v>1.9473333333333315E-2</v>
          </cell>
          <cell r="N366">
            <v>0.56020000000000003</v>
          </cell>
          <cell r="O366">
            <v>0.57967333333333337</v>
          </cell>
          <cell r="P366">
            <v>1.8422925430345023E-2</v>
          </cell>
          <cell r="Q366">
            <v>2.0045266666666635</v>
          </cell>
          <cell r="R366">
            <v>108.8061</v>
          </cell>
          <cell r="S366">
            <v>110.81062666666666</v>
          </cell>
          <cell r="T366">
            <v>3.2078163272665841E-2</v>
          </cell>
          <cell r="U366">
            <v>1.5418433333333379</v>
          </cell>
          <cell r="V366">
            <v>48.065199999999997</v>
          </cell>
          <cell r="W366">
            <v>49.607043333333337</v>
          </cell>
          <cell r="X366">
            <v>1.3418669016342349E-2</v>
          </cell>
          <cell r="Y366">
            <v>0.61525000000000152</v>
          </cell>
          <cell r="Z366">
            <v>45.850299999999997</v>
          </cell>
          <cell r="AA366">
            <v>46.46555</v>
          </cell>
          <cell r="AB366">
            <v>2.3128795341806594E-2</v>
          </cell>
          <cell r="AC366">
            <v>1.1480833333333351</v>
          </cell>
          <cell r="AD366">
            <v>49.6387</v>
          </cell>
          <cell r="AE366">
            <v>50.786783333333332</v>
          </cell>
          <cell r="AF366">
            <v>1.9142691973790479E-2</v>
          </cell>
          <cell r="AG366">
            <v>0.31678666666666649</v>
          </cell>
          <cell r="AH366">
            <v>16.5487</v>
          </cell>
          <cell r="AI366">
            <v>16.865486666666666</v>
          </cell>
          <cell r="AJ366">
            <v>1.401034109439544E-2</v>
          </cell>
          <cell r="AK366">
            <v>0.22277142857143467</v>
          </cell>
          <cell r="AL366">
            <v>15.900499999999999</v>
          </cell>
          <cell r="AM366">
            <v>16.123271428571435</v>
          </cell>
          <cell r="AN366">
            <v>2.1680216802167928E-2</v>
          </cell>
          <cell r="AO366">
            <v>0.16559999999999928</v>
          </cell>
          <cell r="AP366">
            <v>7.6383000000000001</v>
          </cell>
          <cell r="AQ366">
            <v>7.8038999999999996</v>
          </cell>
          <cell r="AR366">
            <v>8.6112137779419777E-3</v>
          </cell>
          <cell r="AS366">
            <v>0.35879999999999723</v>
          </cell>
          <cell r="AT366">
            <v>41.666600000000003</v>
          </cell>
          <cell r="AU366">
            <v>42.025399999999998</v>
          </cell>
          <cell r="AV366">
            <v>1.9881917568292058E-2</v>
          </cell>
          <cell r="AW366">
            <v>0.70379999999997067</v>
          </cell>
          <cell r="AX366">
            <v>35.399000000000001</v>
          </cell>
          <cell r="AY366">
            <v>36.102799999999974</v>
          </cell>
          <cell r="AZ366">
            <v>1.4131367726487227E-2</v>
          </cell>
          <cell r="BA366">
            <v>0.10842857142856387</v>
          </cell>
          <cell r="BB366">
            <v>7.6729000000000003</v>
          </cell>
          <cell r="BC366">
            <v>7.7813285714285643</v>
          </cell>
        </row>
        <row r="367">
          <cell r="B367">
            <v>319</v>
          </cell>
          <cell r="C367">
            <v>139</v>
          </cell>
          <cell r="D367">
            <v>1.9463518038823315E-2</v>
          </cell>
          <cell r="E367">
            <v>1.1834305555555547</v>
          </cell>
          <cell r="F367">
            <v>60.802500000000002</v>
          </cell>
          <cell r="G367">
            <v>61.985930555555555</v>
          </cell>
          <cell r="H367">
            <v>2.7111118319945109E-2</v>
          </cell>
          <cell r="I367">
            <v>2.0057699999999947</v>
          </cell>
          <cell r="J367">
            <v>73.9833</v>
          </cell>
          <cell r="K367">
            <v>75.989069999999998</v>
          </cell>
          <cell r="L367">
            <v>3.5013288904756204E-2</v>
          </cell>
          <cell r="M367">
            <v>1.9614444444444427E-2</v>
          </cell>
          <cell r="N367">
            <v>0.56020000000000003</v>
          </cell>
          <cell r="O367">
            <v>0.57981444444444441</v>
          </cell>
          <cell r="P367">
            <v>1.8556424889985202E-2</v>
          </cell>
          <cell r="Q367">
            <v>2.0190522222222191</v>
          </cell>
          <cell r="R367">
            <v>108.8061</v>
          </cell>
          <cell r="S367">
            <v>110.82515222222221</v>
          </cell>
          <cell r="T367">
            <v>3.2310613731163416E-2</v>
          </cell>
          <cell r="U367">
            <v>1.5530161111111158</v>
          </cell>
          <cell r="V367">
            <v>48.065199999999997</v>
          </cell>
          <cell r="W367">
            <v>49.61821611111111</v>
          </cell>
          <cell r="X367">
            <v>1.3515905748344827E-2</v>
          </cell>
          <cell r="Y367">
            <v>0.61970833333333486</v>
          </cell>
          <cell r="Z367">
            <v>45.850299999999997</v>
          </cell>
          <cell r="AA367">
            <v>46.470008333333332</v>
          </cell>
          <cell r="AB367">
            <v>2.3296395308051571E-2</v>
          </cell>
          <cell r="AC367">
            <v>1.1564027777777794</v>
          </cell>
          <cell r="AD367">
            <v>49.6387</v>
          </cell>
          <cell r="AE367">
            <v>50.795102777777778</v>
          </cell>
          <cell r="AF367">
            <v>1.9281407133020845E-2</v>
          </cell>
          <cell r="AG367">
            <v>0.31908222222222205</v>
          </cell>
          <cell r="AH367">
            <v>16.5487</v>
          </cell>
          <cell r="AI367">
            <v>16.867782222222221</v>
          </cell>
          <cell r="AJ367">
            <v>1.4111865305224392E-2</v>
          </cell>
          <cell r="AK367">
            <v>0.22438571428572043</v>
          </cell>
          <cell r="AL367">
            <v>15.900499999999999</v>
          </cell>
          <cell r="AM367">
            <v>16.124885714285721</v>
          </cell>
          <cell r="AN367">
            <v>2.1837319822473493E-2</v>
          </cell>
          <cell r="AO367">
            <v>0.16679999999999925</v>
          </cell>
          <cell r="AP367">
            <v>7.6383000000000001</v>
          </cell>
          <cell r="AQ367">
            <v>7.8050999999999995</v>
          </cell>
          <cell r="AR367">
            <v>8.6736138777821388E-3</v>
          </cell>
          <cell r="AS367">
            <v>0.36139999999999728</v>
          </cell>
          <cell r="AT367">
            <v>41.666600000000003</v>
          </cell>
          <cell r="AU367">
            <v>42.027999999999999</v>
          </cell>
          <cell r="AV367">
            <v>2.0025989434728962E-2</v>
          </cell>
          <cell r="AW367">
            <v>0.70889999999997044</v>
          </cell>
          <cell r="AX367">
            <v>35.399000000000001</v>
          </cell>
          <cell r="AY367">
            <v>36.107899999999972</v>
          </cell>
          <cell r="AZ367">
            <v>1.4233768941896556E-2</v>
          </cell>
          <cell r="BA367">
            <v>0.10921428571427809</v>
          </cell>
          <cell r="BB367">
            <v>7.6729000000000003</v>
          </cell>
          <cell r="BC367">
            <v>7.782114285714278</v>
          </cell>
        </row>
        <row r="368">
          <cell r="B368">
            <v>320</v>
          </cell>
          <cell r="C368">
            <v>140</v>
          </cell>
          <cell r="D368">
            <v>1.9603543348455137E-2</v>
          </cell>
          <cell r="E368">
            <v>1.1919444444444436</v>
          </cell>
          <cell r="F368">
            <v>60.802500000000002</v>
          </cell>
          <cell r="G368">
            <v>61.994444444444447</v>
          </cell>
          <cell r="H368">
            <v>2.730616233663536E-2</v>
          </cell>
          <cell r="I368">
            <v>2.0201999999999947</v>
          </cell>
          <cell r="J368">
            <v>73.9833</v>
          </cell>
          <cell r="K368">
            <v>76.003499999999988</v>
          </cell>
          <cell r="L368">
            <v>3.5265183069538623E-2</v>
          </cell>
          <cell r="M368">
            <v>1.975555555555554E-2</v>
          </cell>
          <cell r="N368">
            <v>0.56020000000000003</v>
          </cell>
          <cell r="O368">
            <v>0.57995555555555556</v>
          </cell>
          <cell r="P368">
            <v>1.8689924349625384E-2</v>
          </cell>
          <cell r="Q368">
            <v>2.0335777777777744</v>
          </cell>
          <cell r="R368">
            <v>108.8061</v>
          </cell>
          <cell r="S368">
            <v>110.83967777777778</v>
          </cell>
          <cell r="T368">
            <v>3.2543064189660999E-2</v>
          </cell>
          <cell r="U368">
            <v>1.5641888888888937</v>
          </cell>
          <cell r="V368">
            <v>48.065199999999997</v>
          </cell>
          <cell r="W368">
            <v>49.62938888888889</v>
          </cell>
          <cell r="X368">
            <v>1.3613142480347309E-2</v>
          </cell>
          <cell r="Y368">
            <v>0.6241666666666682</v>
          </cell>
          <cell r="Z368">
            <v>45.850299999999997</v>
          </cell>
          <cell r="AA368">
            <v>46.474466666666665</v>
          </cell>
          <cell r="AB368">
            <v>2.3463995274296545E-2</v>
          </cell>
          <cell r="AC368">
            <v>1.164722222222224</v>
          </cell>
          <cell r="AD368">
            <v>49.6387</v>
          </cell>
          <cell r="AE368">
            <v>50.803422222222224</v>
          </cell>
          <cell r="AF368">
            <v>1.9420122292251211E-2</v>
          </cell>
          <cell r="AG368">
            <v>0.3213777777777776</v>
          </cell>
          <cell r="AH368">
            <v>16.5487</v>
          </cell>
          <cell r="AI368">
            <v>16.870077777777777</v>
          </cell>
          <cell r="AJ368">
            <v>1.4213389516053346E-2</v>
          </cell>
          <cell r="AK368">
            <v>0.2260000000000062</v>
          </cell>
          <cell r="AL368">
            <v>15.900499999999999</v>
          </cell>
          <cell r="AM368">
            <v>16.126500000000007</v>
          </cell>
          <cell r="AN368">
            <v>2.1994422842779058E-2</v>
          </cell>
          <cell r="AO368">
            <v>0.16799999999999926</v>
          </cell>
          <cell r="AP368">
            <v>7.6383000000000001</v>
          </cell>
          <cell r="AQ368">
            <v>7.8062999999999994</v>
          </cell>
          <cell r="AR368">
            <v>8.7360139776222964E-3</v>
          </cell>
          <cell r="AS368">
            <v>0.36399999999999721</v>
          </cell>
          <cell r="AT368">
            <v>41.666600000000003</v>
          </cell>
          <cell r="AU368">
            <v>42.0306</v>
          </cell>
          <cell r="AV368">
            <v>2.0170061301165859E-2</v>
          </cell>
          <cell r="AW368">
            <v>0.71399999999997021</v>
          </cell>
          <cell r="AX368">
            <v>35.399000000000001</v>
          </cell>
          <cell r="AY368">
            <v>36.112999999999971</v>
          </cell>
          <cell r="AZ368">
            <v>1.4336170157305884E-2</v>
          </cell>
          <cell r="BA368">
            <v>0.10999999999999233</v>
          </cell>
          <cell r="BB368">
            <v>7.6729000000000003</v>
          </cell>
          <cell r="BC368">
            <v>7.7828999999999926</v>
          </cell>
        </row>
        <row r="369">
          <cell r="B369">
            <v>321</v>
          </cell>
          <cell r="C369">
            <v>141</v>
          </cell>
          <cell r="D369">
            <v>1.9743568658086959E-2</v>
          </cell>
          <cell r="E369">
            <v>1.2004583333333325</v>
          </cell>
          <cell r="F369">
            <v>60.802500000000002</v>
          </cell>
          <cell r="G369">
            <v>62.002958333333332</v>
          </cell>
          <cell r="H369">
            <v>2.7501206353325616E-2</v>
          </cell>
          <cell r="I369">
            <v>2.0346299999999946</v>
          </cell>
          <cell r="J369">
            <v>73.9833</v>
          </cell>
          <cell r="K369">
            <v>76.017929999999993</v>
          </cell>
          <cell r="L369">
            <v>3.5517077234321036E-2</v>
          </cell>
          <cell r="M369">
            <v>1.9896666666666649E-2</v>
          </cell>
          <cell r="N369">
            <v>0.56020000000000003</v>
          </cell>
          <cell r="O369">
            <v>0.5800966666666667</v>
          </cell>
          <cell r="P369">
            <v>1.8823423809265567E-2</v>
          </cell>
          <cell r="Q369">
            <v>2.0481033333333301</v>
          </cell>
          <cell r="R369">
            <v>108.8061</v>
          </cell>
          <cell r="S369">
            <v>110.85420333333333</v>
          </cell>
          <cell r="T369">
            <v>3.2775514648158574E-2</v>
          </cell>
          <cell r="U369">
            <v>1.5753616666666717</v>
          </cell>
          <cell r="V369">
            <v>48.065199999999997</v>
          </cell>
          <cell r="W369">
            <v>49.64056166666667</v>
          </cell>
          <cell r="X369">
            <v>1.371037921234979E-2</v>
          </cell>
          <cell r="Y369">
            <v>0.62862500000000154</v>
          </cell>
          <cell r="Z369">
            <v>45.850299999999997</v>
          </cell>
          <cell r="AA369">
            <v>46.478924999999997</v>
          </cell>
          <cell r="AB369">
            <v>2.3631595240541526E-2</v>
          </cell>
          <cell r="AC369">
            <v>1.1730416666666685</v>
          </cell>
          <cell r="AD369">
            <v>49.6387</v>
          </cell>
          <cell r="AE369">
            <v>50.81174166666667</v>
          </cell>
          <cell r="AF369">
            <v>1.9558837451481577E-2</v>
          </cell>
          <cell r="AG369">
            <v>0.3236733333333332</v>
          </cell>
          <cell r="AH369">
            <v>16.5487</v>
          </cell>
          <cell r="AI369">
            <v>16.872373333333332</v>
          </cell>
          <cell r="AJ369">
            <v>1.4314913726882298E-2</v>
          </cell>
          <cell r="AK369">
            <v>0.22761428571429196</v>
          </cell>
          <cell r="AL369">
            <v>15.900499999999999</v>
          </cell>
          <cell r="AM369">
            <v>16.12811428571429</v>
          </cell>
          <cell r="AN369">
            <v>2.2151525863084619E-2</v>
          </cell>
          <cell r="AO369">
            <v>0.16919999999999927</v>
          </cell>
          <cell r="AP369">
            <v>7.6383000000000001</v>
          </cell>
          <cell r="AQ369">
            <v>7.8074999999999992</v>
          </cell>
          <cell r="AR369">
            <v>8.7984140774624558E-3</v>
          </cell>
          <cell r="AS369">
            <v>0.36659999999999715</v>
          </cell>
          <cell r="AT369">
            <v>41.666600000000003</v>
          </cell>
          <cell r="AU369">
            <v>42.033200000000001</v>
          </cell>
          <cell r="AV369">
            <v>2.0314133167602756E-2</v>
          </cell>
          <cell r="AW369">
            <v>0.71909999999996999</v>
          </cell>
          <cell r="AX369">
            <v>35.399000000000001</v>
          </cell>
          <cell r="AY369">
            <v>36.11809999999997</v>
          </cell>
          <cell r="AZ369">
            <v>1.4438571372715212E-2</v>
          </cell>
          <cell r="BA369">
            <v>0.11078571428570656</v>
          </cell>
          <cell r="BB369">
            <v>7.6729000000000003</v>
          </cell>
          <cell r="BC369">
            <v>7.7836857142857072</v>
          </cell>
        </row>
        <row r="370">
          <cell r="B370">
            <v>322</v>
          </cell>
          <cell r="C370">
            <v>142</v>
          </cell>
          <cell r="D370">
            <v>1.9883593967718782E-2</v>
          </cell>
          <cell r="E370">
            <v>1.2089722222222212</v>
          </cell>
          <cell r="F370">
            <v>60.802500000000002</v>
          </cell>
          <cell r="G370">
            <v>62.011472222222224</v>
          </cell>
          <cell r="H370">
            <v>2.7696250370015867E-2</v>
          </cell>
          <cell r="I370">
            <v>2.0490599999999946</v>
          </cell>
          <cell r="J370">
            <v>73.9833</v>
          </cell>
          <cell r="K370">
            <v>76.032359999999997</v>
          </cell>
          <cell r="L370">
            <v>3.5768971399103462E-2</v>
          </cell>
          <cell r="M370">
            <v>2.0037777777777762E-2</v>
          </cell>
          <cell r="N370">
            <v>0.56020000000000003</v>
          </cell>
          <cell r="O370">
            <v>0.58023777777777774</v>
          </cell>
          <cell r="P370">
            <v>1.8956923268905749E-2</v>
          </cell>
          <cell r="Q370">
            <v>2.0626288888888857</v>
          </cell>
          <cell r="R370">
            <v>108.8061</v>
          </cell>
          <cell r="S370">
            <v>110.86872888888888</v>
          </cell>
          <cell r="T370">
            <v>3.3007965106656149E-2</v>
          </cell>
          <cell r="U370">
            <v>1.5865344444444494</v>
          </cell>
          <cell r="V370">
            <v>48.065199999999997</v>
          </cell>
          <cell r="W370">
            <v>49.651734444444443</v>
          </cell>
          <cell r="X370">
            <v>1.3807615944352269E-2</v>
          </cell>
          <cell r="Y370">
            <v>0.63308333333333489</v>
          </cell>
          <cell r="Z370">
            <v>45.850299999999997</v>
          </cell>
          <cell r="AA370">
            <v>46.483383333333329</v>
          </cell>
          <cell r="AB370">
            <v>2.37991952067865E-2</v>
          </cell>
          <cell r="AC370">
            <v>1.1813611111111129</v>
          </cell>
          <cell r="AD370">
            <v>49.6387</v>
          </cell>
          <cell r="AE370">
            <v>50.820061111111116</v>
          </cell>
          <cell r="AF370">
            <v>1.9697552610711943E-2</v>
          </cell>
          <cell r="AG370">
            <v>0.3259688888888887</v>
          </cell>
          <cell r="AH370">
            <v>16.5487</v>
          </cell>
          <cell r="AI370">
            <v>16.874668888888888</v>
          </cell>
          <cell r="AJ370">
            <v>1.441643793771125E-2</v>
          </cell>
          <cell r="AK370">
            <v>0.22922857142857772</v>
          </cell>
          <cell r="AL370">
            <v>15.900499999999999</v>
          </cell>
          <cell r="AM370">
            <v>16.129728571428576</v>
          </cell>
          <cell r="AN370">
            <v>2.2308628883390188E-2</v>
          </cell>
          <cell r="AO370">
            <v>0.17039999999999925</v>
          </cell>
          <cell r="AP370">
            <v>7.6383000000000001</v>
          </cell>
          <cell r="AQ370">
            <v>7.8086999999999991</v>
          </cell>
          <cell r="AR370">
            <v>8.8608141773026151E-3</v>
          </cell>
          <cell r="AS370">
            <v>0.3691999999999972</v>
          </cell>
          <cell r="AT370">
            <v>41.666600000000003</v>
          </cell>
          <cell r="AU370">
            <v>42.035800000000002</v>
          </cell>
          <cell r="AV370">
            <v>2.045820503403966E-2</v>
          </cell>
          <cell r="AW370">
            <v>0.72419999999996976</v>
          </cell>
          <cell r="AX370">
            <v>35.399000000000001</v>
          </cell>
          <cell r="AY370">
            <v>36.123199999999969</v>
          </cell>
          <cell r="AZ370">
            <v>1.4540972588124538E-2</v>
          </cell>
          <cell r="BA370">
            <v>0.11157142857142079</v>
          </cell>
          <cell r="BB370">
            <v>7.6729000000000003</v>
          </cell>
          <cell r="BC370">
            <v>7.7844714285714209</v>
          </cell>
        </row>
        <row r="371">
          <cell r="B371">
            <v>323</v>
          </cell>
          <cell r="C371">
            <v>143</v>
          </cell>
          <cell r="D371">
            <v>2.0023619277350604E-2</v>
          </cell>
          <cell r="E371">
            <v>1.2174861111111102</v>
          </cell>
          <cell r="F371">
            <v>60.802500000000002</v>
          </cell>
          <cell r="G371">
            <v>62.019986111111109</v>
          </cell>
          <cell r="H371">
            <v>2.7891294386706119E-2</v>
          </cell>
          <cell r="I371">
            <v>2.0634899999999945</v>
          </cell>
          <cell r="J371">
            <v>73.9833</v>
          </cell>
          <cell r="K371">
            <v>76.046789999999987</v>
          </cell>
          <cell r="L371">
            <v>3.6020865563885882E-2</v>
          </cell>
          <cell r="M371">
            <v>2.0178888888888871E-2</v>
          </cell>
          <cell r="N371">
            <v>0.56020000000000003</v>
          </cell>
          <cell r="O371">
            <v>0.58037888888888889</v>
          </cell>
          <cell r="P371">
            <v>1.9090422728545928E-2</v>
          </cell>
          <cell r="Q371">
            <v>2.077154444444441</v>
          </cell>
          <cell r="R371">
            <v>108.8061</v>
          </cell>
          <cell r="S371">
            <v>110.88325444444445</v>
          </cell>
          <cell r="T371">
            <v>3.3240415565153732E-2</v>
          </cell>
          <cell r="U371">
            <v>1.5977072222222271</v>
          </cell>
          <cell r="V371">
            <v>48.065199999999997</v>
          </cell>
          <cell r="W371">
            <v>49.662907222222223</v>
          </cell>
          <cell r="X371">
            <v>1.3904852676354751E-2</v>
          </cell>
          <cell r="Y371">
            <v>0.63754166666666823</v>
          </cell>
          <cell r="Z371">
            <v>45.850299999999997</v>
          </cell>
          <cell r="AA371">
            <v>46.487841666666668</v>
          </cell>
          <cell r="AB371">
            <v>2.3966795173031477E-2</v>
          </cell>
          <cell r="AC371">
            <v>1.1896805555555574</v>
          </cell>
          <cell r="AD371">
            <v>49.6387</v>
          </cell>
          <cell r="AE371">
            <v>50.828380555555555</v>
          </cell>
          <cell r="AF371">
            <v>1.9836267769942309E-2</v>
          </cell>
          <cell r="AG371">
            <v>0.32826444444444425</v>
          </cell>
          <cell r="AH371">
            <v>16.5487</v>
          </cell>
          <cell r="AI371">
            <v>16.876964444444443</v>
          </cell>
          <cell r="AJ371">
            <v>1.4517962148540203E-2</v>
          </cell>
          <cell r="AK371">
            <v>0.23084285714286348</v>
          </cell>
          <cell r="AL371">
            <v>15.900499999999999</v>
          </cell>
          <cell r="AM371">
            <v>16.131342857142862</v>
          </cell>
          <cell r="AN371">
            <v>2.2465731903695749E-2</v>
          </cell>
          <cell r="AO371">
            <v>0.17159999999999925</v>
          </cell>
          <cell r="AP371">
            <v>7.6383000000000001</v>
          </cell>
          <cell r="AQ371">
            <v>7.809899999999999</v>
          </cell>
          <cell r="AR371">
            <v>8.9232142771427745E-3</v>
          </cell>
          <cell r="AS371">
            <v>0.37179999999999719</v>
          </cell>
          <cell r="AT371">
            <v>41.666600000000003</v>
          </cell>
          <cell r="AU371">
            <v>42.038400000000003</v>
          </cell>
          <cell r="AV371">
            <v>2.0602276900476557E-2</v>
          </cell>
          <cell r="AW371">
            <v>0.72929999999996953</v>
          </cell>
          <cell r="AX371">
            <v>35.399000000000001</v>
          </cell>
          <cell r="AY371">
            <v>36.128299999999967</v>
          </cell>
          <cell r="AZ371">
            <v>1.4643373803533867E-2</v>
          </cell>
          <cell r="BA371">
            <v>0.11235714285713502</v>
          </cell>
          <cell r="BB371">
            <v>7.6729000000000003</v>
          </cell>
          <cell r="BC371">
            <v>7.7852571428571355</v>
          </cell>
        </row>
        <row r="372">
          <cell r="B372">
            <v>324</v>
          </cell>
          <cell r="C372">
            <v>144</v>
          </cell>
          <cell r="D372">
            <v>2.0163644586982426E-2</v>
          </cell>
          <cell r="E372">
            <v>1.2259999999999991</v>
          </cell>
          <cell r="F372">
            <v>60.802500000000002</v>
          </cell>
          <cell r="G372">
            <v>62.028500000000001</v>
          </cell>
          <cell r="H372">
            <v>2.8086338403396374E-2</v>
          </cell>
          <cell r="I372">
            <v>2.0779199999999944</v>
          </cell>
          <cell r="J372">
            <v>73.9833</v>
          </cell>
          <cell r="K372">
            <v>76.061219999999992</v>
          </cell>
          <cell r="L372">
            <v>3.6272759728668294E-2</v>
          </cell>
          <cell r="M372">
            <v>2.0319999999999984E-2</v>
          </cell>
          <cell r="N372">
            <v>0.56020000000000003</v>
          </cell>
          <cell r="O372">
            <v>0.58052000000000004</v>
          </cell>
          <cell r="P372">
            <v>1.922392218818611E-2</v>
          </cell>
          <cell r="Q372">
            <v>2.0916799999999967</v>
          </cell>
          <cell r="R372">
            <v>108.8061</v>
          </cell>
          <cell r="S372">
            <v>110.89778</v>
          </cell>
          <cell r="T372">
            <v>3.3472866023651307E-2</v>
          </cell>
          <cell r="U372">
            <v>1.608880000000005</v>
          </cell>
          <cell r="V372">
            <v>48.065199999999997</v>
          </cell>
          <cell r="W372">
            <v>49.674080000000004</v>
          </cell>
          <cell r="X372">
            <v>1.4002089408357232E-2</v>
          </cell>
          <cell r="Y372">
            <v>0.64200000000000157</v>
          </cell>
          <cell r="Z372">
            <v>45.850299999999997</v>
          </cell>
          <cell r="AA372">
            <v>46.4923</v>
          </cell>
          <cell r="AB372">
            <v>2.4134395139276451E-2</v>
          </cell>
          <cell r="AC372">
            <v>1.1980000000000017</v>
          </cell>
          <cell r="AD372">
            <v>49.6387</v>
          </cell>
          <cell r="AE372">
            <v>50.8367</v>
          </cell>
          <cell r="AF372">
            <v>1.9974982929172675E-2</v>
          </cell>
          <cell r="AG372">
            <v>0.33055999999999985</v>
          </cell>
          <cell r="AH372">
            <v>16.5487</v>
          </cell>
          <cell r="AI372">
            <v>16.879259999999999</v>
          </cell>
          <cell r="AJ372">
            <v>1.4619486359369155E-2</v>
          </cell>
          <cell r="AK372">
            <v>0.23245714285714922</v>
          </cell>
          <cell r="AL372">
            <v>15.900499999999999</v>
          </cell>
          <cell r="AM372">
            <v>16.132957142857148</v>
          </cell>
          <cell r="AN372">
            <v>2.2622834924001318E-2</v>
          </cell>
          <cell r="AO372">
            <v>0.17279999999999923</v>
          </cell>
          <cell r="AP372">
            <v>7.6383000000000001</v>
          </cell>
          <cell r="AQ372">
            <v>7.8110999999999997</v>
          </cell>
          <cell r="AR372">
            <v>8.9856143769829339E-3</v>
          </cell>
          <cell r="AS372">
            <v>0.37439999999999712</v>
          </cell>
          <cell r="AT372">
            <v>41.666600000000003</v>
          </cell>
          <cell r="AU372">
            <v>42.040999999999997</v>
          </cell>
          <cell r="AV372">
            <v>2.0746348766913454E-2</v>
          </cell>
          <cell r="AW372">
            <v>0.73439999999996941</v>
          </cell>
          <cell r="AX372">
            <v>35.399000000000001</v>
          </cell>
          <cell r="AY372">
            <v>36.133399999999973</v>
          </cell>
          <cell r="AZ372">
            <v>1.4745775018943195E-2</v>
          </cell>
          <cell r="BA372">
            <v>0.11314285714284925</v>
          </cell>
          <cell r="BB372">
            <v>7.6729000000000003</v>
          </cell>
          <cell r="BC372">
            <v>7.7860428571428493</v>
          </cell>
        </row>
        <row r="373">
          <cell r="B373">
            <v>325</v>
          </cell>
          <cell r="C373">
            <v>145</v>
          </cell>
          <cell r="D373">
            <v>2.0303669896614248E-2</v>
          </cell>
          <cell r="E373">
            <v>1.234513888888888</v>
          </cell>
          <cell r="F373">
            <v>60.802500000000002</v>
          </cell>
          <cell r="G373">
            <v>62.037013888888893</v>
          </cell>
          <cell r="H373">
            <v>2.8281382420086626E-2</v>
          </cell>
          <cell r="I373">
            <v>2.0923499999999944</v>
          </cell>
          <cell r="J373">
            <v>73.9833</v>
          </cell>
          <cell r="K373">
            <v>76.075649999999996</v>
          </cell>
          <cell r="L373">
            <v>3.6524653893450713E-2</v>
          </cell>
          <cell r="M373">
            <v>2.0461111111111093E-2</v>
          </cell>
          <cell r="N373">
            <v>0.56020000000000003</v>
          </cell>
          <cell r="O373">
            <v>0.58066111111111107</v>
          </cell>
          <cell r="P373">
            <v>1.9357421647826292E-2</v>
          </cell>
          <cell r="Q373">
            <v>2.1062055555555523</v>
          </cell>
          <cell r="R373">
            <v>108.8061</v>
          </cell>
          <cell r="S373">
            <v>110.91230555555555</v>
          </cell>
          <cell r="T373">
            <v>3.3705316482148889E-2</v>
          </cell>
          <cell r="U373">
            <v>1.6200527777777827</v>
          </cell>
          <cell r="V373">
            <v>48.065199999999997</v>
          </cell>
          <cell r="W373">
            <v>49.685252777777777</v>
          </cell>
          <cell r="X373">
            <v>1.4099326140359714E-2</v>
          </cell>
          <cell r="Y373">
            <v>0.64645833333333502</v>
          </cell>
          <cell r="Z373">
            <v>45.850299999999997</v>
          </cell>
          <cell r="AA373">
            <v>46.496758333333332</v>
          </cell>
          <cell r="AB373">
            <v>2.4301995105521425E-2</v>
          </cell>
          <cell r="AC373">
            <v>1.2063194444444463</v>
          </cell>
          <cell r="AD373">
            <v>49.6387</v>
          </cell>
          <cell r="AE373">
            <v>50.845019444444446</v>
          </cell>
          <cell r="AF373">
            <v>2.0113698088403041E-2</v>
          </cell>
          <cell r="AG373">
            <v>0.3328555555555554</v>
          </cell>
          <cell r="AH373">
            <v>16.5487</v>
          </cell>
          <cell r="AI373">
            <v>16.881555555555554</v>
          </cell>
          <cell r="AJ373">
            <v>1.4721010570198107E-2</v>
          </cell>
          <cell r="AK373">
            <v>0.23407142857143498</v>
          </cell>
          <cell r="AL373">
            <v>15.900499999999999</v>
          </cell>
          <cell r="AM373">
            <v>16.134571428571434</v>
          </cell>
          <cell r="AN373">
            <v>2.2779937944306879E-2</v>
          </cell>
          <cell r="AO373">
            <v>0.17399999999999924</v>
          </cell>
          <cell r="AP373">
            <v>7.6383000000000001</v>
          </cell>
          <cell r="AQ373">
            <v>7.8122999999999996</v>
          </cell>
          <cell r="AR373">
            <v>9.0480144768230932E-3</v>
          </cell>
          <cell r="AS373">
            <v>0.37699999999999706</v>
          </cell>
          <cell r="AT373">
            <v>41.666600000000003</v>
          </cell>
          <cell r="AU373">
            <v>42.043599999999998</v>
          </cell>
          <cell r="AV373">
            <v>2.0890420633350355E-2</v>
          </cell>
          <cell r="AW373">
            <v>0.73949999999996918</v>
          </cell>
          <cell r="AX373">
            <v>35.399000000000001</v>
          </cell>
          <cell r="AY373">
            <v>36.138499999999972</v>
          </cell>
          <cell r="AZ373">
            <v>1.4848176234352523E-2</v>
          </cell>
          <cell r="BA373">
            <v>0.11392857142856348</v>
          </cell>
          <cell r="BB373">
            <v>7.6729000000000003</v>
          </cell>
          <cell r="BC373">
            <v>7.7868285714285639</v>
          </cell>
        </row>
        <row r="374">
          <cell r="B374">
            <v>326</v>
          </cell>
          <cell r="C374">
            <v>146</v>
          </cell>
          <cell r="D374">
            <v>2.044369520624607E-2</v>
          </cell>
          <cell r="E374">
            <v>1.243027777777777</v>
          </cell>
          <cell r="F374">
            <v>60.802500000000002</v>
          </cell>
          <cell r="G374">
            <v>62.045527777777778</v>
          </cell>
          <cell r="H374">
            <v>2.8476426436776878E-2</v>
          </cell>
          <cell r="I374">
            <v>2.1067799999999943</v>
          </cell>
          <cell r="J374">
            <v>73.9833</v>
          </cell>
          <cell r="K374">
            <v>76.09008</v>
          </cell>
          <cell r="L374">
            <v>3.6776548058233133E-2</v>
          </cell>
          <cell r="M374">
            <v>2.0602222222222202E-2</v>
          </cell>
          <cell r="N374">
            <v>0.56020000000000003</v>
          </cell>
          <cell r="O374">
            <v>0.58080222222222222</v>
          </cell>
          <cell r="P374">
            <v>1.9490921107466475E-2</v>
          </cell>
          <cell r="Q374">
            <v>2.1207311111111076</v>
          </cell>
          <cell r="R374">
            <v>108.8061</v>
          </cell>
          <cell r="S374">
            <v>110.92683111111111</v>
          </cell>
          <cell r="T374">
            <v>3.3937766940646465E-2</v>
          </cell>
          <cell r="U374">
            <v>1.6312255555555604</v>
          </cell>
          <cell r="V374">
            <v>48.065199999999997</v>
          </cell>
          <cell r="W374">
            <v>49.696425555555557</v>
          </cell>
          <cell r="X374">
            <v>1.4196562872362196E-2</v>
          </cell>
          <cell r="Y374">
            <v>0.65091666666666825</v>
          </cell>
          <cell r="Z374">
            <v>45.850299999999997</v>
          </cell>
          <cell r="AA374">
            <v>46.501216666666664</v>
          </cell>
          <cell r="AB374">
            <v>2.4469595071766402E-2</v>
          </cell>
          <cell r="AC374">
            <v>1.2146388888888908</v>
          </cell>
          <cell r="AD374">
            <v>49.6387</v>
          </cell>
          <cell r="AE374">
            <v>50.853338888888892</v>
          </cell>
          <cell r="AF374">
            <v>2.0252413247633404E-2</v>
          </cell>
          <cell r="AG374">
            <v>0.33515111111111096</v>
          </cell>
          <cell r="AH374">
            <v>16.5487</v>
          </cell>
          <cell r="AI374">
            <v>16.88385111111111</v>
          </cell>
          <cell r="AJ374">
            <v>1.4822534781027061E-2</v>
          </cell>
          <cell r="AK374">
            <v>0.23568571428572074</v>
          </cell>
          <cell r="AL374">
            <v>15.900499999999999</v>
          </cell>
          <cell r="AM374">
            <v>16.13618571428572</v>
          </cell>
          <cell r="AN374">
            <v>2.2937040964612444E-2</v>
          </cell>
          <cell r="AO374">
            <v>0.17519999999999922</v>
          </cell>
          <cell r="AP374">
            <v>7.6383000000000001</v>
          </cell>
          <cell r="AQ374">
            <v>7.8134999999999994</v>
          </cell>
          <cell r="AR374">
            <v>9.1104145766632526E-3</v>
          </cell>
          <cell r="AS374">
            <v>0.37959999999999711</v>
          </cell>
          <cell r="AT374">
            <v>41.666600000000003</v>
          </cell>
          <cell r="AU374">
            <v>42.046199999999999</v>
          </cell>
          <cell r="AV374">
            <v>2.1034492499787252E-2</v>
          </cell>
          <cell r="AW374">
            <v>0.74459999999996895</v>
          </cell>
          <cell r="AX374">
            <v>35.399000000000001</v>
          </cell>
          <cell r="AY374">
            <v>36.143599999999971</v>
          </cell>
          <cell r="AZ374">
            <v>1.4950577449761849E-2</v>
          </cell>
          <cell r="BA374">
            <v>0.11471428571427771</v>
          </cell>
          <cell r="BB374">
            <v>7.6729000000000003</v>
          </cell>
          <cell r="BC374">
            <v>7.7876142857142776</v>
          </cell>
        </row>
        <row r="375">
          <cell r="B375">
            <v>327</v>
          </cell>
          <cell r="C375">
            <v>147</v>
          </cell>
          <cell r="D375">
            <v>2.0583720515877892E-2</v>
          </cell>
          <cell r="E375">
            <v>1.2515416666666657</v>
          </cell>
          <cell r="F375">
            <v>60.802500000000002</v>
          </cell>
          <cell r="G375">
            <v>62.05404166666667</v>
          </cell>
          <cell r="H375">
            <v>2.8671470453467129E-2</v>
          </cell>
          <cell r="I375">
            <v>2.1212099999999947</v>
          </cell>
          <cell r="J375">
            <v>73.9833</v>
          </cell>
          <cell r="K375">
            <v>76.104509999999991</v>
          </cell>
          <cell r="L375">
            <v>3.7028442223015552E-2</v>
          </cell>
          <cell r="M375">
            <v>2.0743333333333315E-2</v>
          </cell>
          <cell r="N375">
            <v>0.56020000000000003</v>
          </cell>
          <cell r="O375">
            <v>0.58094333333333337</v>
          </cell>
          <cell r="P375">
            <v>1.9624420567106653E-2</v>
          </cell>
          <cell r="Q375">
            <v>2.1352566666666632</v>
          </cell>
          <cell r="R375">
            <v>108.8061</v>
          </cell>
          <cell r="S375">
            <v>110.94135666666666</v>
          </cell>
          <cell r="T375">
            <v>3.4170217399144047E-2</v>
          </cell>
          <cell r="U375">
            <v>1.6423983333333383</v>
          </cell>
          <cell r="V375">
            <v>48.065199999999997</v>
          </cell>
          <cell r="W375">
            <v>49.707598333333337</v>
          </cell>
          <cell r="X375">
            <v>1.4293799604364674E-2</v>
          </cell>
          <cell r="Y375">
            <v>0.6553750000000016</v>
          </cell>
          <cell r="Z375">
            <v>45.850299999999997</v>
          </cell>
          <cell r="AA375">
            <v>46.505674999999997</v>
          </cell>
          <cell r="AB375">
            <v>2.4637195038011376E-2</v>
          </cell>
          <cell r="AC375">
            <v>1.2229583333333351</v>
          </cell>
          <cell r="AD375">
            <v>49.6387</v>
          </cell>
          <cell r="AE375">
            <v>50.861658333333338</v>
          </cell>
          <cell r="AF375">
            <v>2.0391128406863773E-2</v>
          </cell>
          <cell r="AG375">
            <v>0.33744666666666645</v>
          </cell>
          <cell r="AH375">
            <v>16.5487</v>
          </cell>
          <cell r="AI375">
            <v>16.886146666666665</v>
          </cell>
          <cell r="AJ375">
            <v>1.4924058991856013E-2</v>
          </cell>
          <cell r="AK375">
            <v>0.23730000000000651</v>
          </cell>
          <cell r="AL375">
            <v>15.900499999999999</v>
          </cell>
          <cell r="AM375">
            <v>16.137800000000006</v>
          </cell>
          <cell r="AN375">
            <v>2.3094143984918013E-2</v>
          </cell>
          <cell r="AO375">
            <v>0.17639999999999922</v>
          </cell>
          <cell r="AP375">
            <v>7.6383000000000001</v>
          </cell>
          <cell r="AQ375">
            <v>7.8146999999999993</v>
          </cell>
          <cell r="AR375">
            <v>9.1728146765034119E-3</v>
          </cell>
          <cell r="AS375">
            <v>0.3821999999999971</v>
          </cell>
          <cell r="AT375">
            <v>41.666600000000003</v>
          </cell>
          <cell r="AU375">
            <v>42.0488</v>
          </cell>
          <cell r="AV375">
            <v>2.1178564366224152E-2</v>
          </cell>
          <cell r="AW375">
            <v>0.74969999999996872</v>
          </cell>
          <cell r="AX375">
            <v>35.399000000000001</v>
          </cell>
          <cell r="AY375">
            <v>36.14869999999997</v>
          </cell>
          <cell r="AZ375">
            <v>1.5052978665171178E-2</v>
          </cell>
          <cell r="BA375">
            <v>0.11549999999999194</v>
          </cell>
          <cell r="BB375">
            <v>7.6729000000000003</v>
          </cell>
          <cell r="BC375">
            <v>7.7883999999999922</v>
          </cell>
        </row>
        <row r="376">
          <cell r="B376">
            <v>328</v>
          </cell>
          <cell r="C376">
            <v>148</v>
          </cell>
          <cell r="D376">
            <v>2.0723745825509718E-2</v>
          </cell>
          <cell r="E376">
            <v>1.2600555555555546</v>
          </cell>
          <cell r="F376">
            <v>60.802500000000002</v>
          </cell>
          <cell r="G376">
            <v>62.062555555555555</v>
          </cell>
          <cell r="H376">
            <v>2.8866514470157385E-2</v>
          </cell>
          <cell r="I376">
            <v>2.1356399999999947</v>
          </cell>
          <cell r="J376">
            <v>73.9833</v>
          </cell>
          <cell r="K376">
            <v>76.118939999999995</v>
          </cell>
          <cell r="L376">
            <v>3.7280336387797972E-2</v>
          </cell>
          <cell r="M376">
            <v>2.0884444444444428E-2</v>
          </cell>
          <cell r="N376">
            <v>0.56020000000000003</v>
          </cell>
          <cell r="O376">
            <v>0.58108444444444451</v>
          </cell>
          <cell r="P376">
            <v>1.9757920026746836E-2</v>
          </cell>
          <cell r="Q376">
            <v>2.1497822222222189</v>
          </cell>
          <cell r="R376">
            <v>108.8061</v>
          </cell>
          <cell r="S376">
            <v>110.95588222222221</v>
          </cell>
          <cell r="T376">
            <v>3.4402667857641622E-2</v>
          </cell>
          <cell r="U376">
            <v>1.653571111111116</v>
          </cell>
          <cell r="V376">
            <v>48.065199999999997</v>
          </cell>
          <cell r="W376">
            <v>49.71877111111111</v>
          </cell>
          <cell r="X376">
            <v>1.4391036336367156E-2</v>
          </cell>
          <cell r="Y376">
            <v>0.65983333333333494</v>
          </cell>
          <cell r="Z376">
            <v>45.850299999999997</v>
          </cell>
          <cell r="AA376">
            <v>46.510133333333329</v>
          </cell>
          <cell r="AB376">
            <v>2.480479500425635E-2</v>
          </cell>
          <cell r="AC376">
            <v>1.2312777777777797</v>
          </cell>
          <cell r="AD376">
            <v>49.6387</v>
          </cell>
          <cell r="AE376">
            <v>50.869977777777777</v>
          </cell>
          <cell r="AF376">
            <v>2.0529843566094139E-2</v>
          </cell>
          <cell r="AG376">
            <v>0.33974222222222206</v>
          </cell>
          <cell r="AH376">
            <v>16.5487</v>
          </cell>
          <cell r="AI376">
            <v>16.888442222222221</v>
          </cell>
          <cell r="AJ376">
            <v>1.5025583202684965E-2</v>
          </cell>
          <cell r="AK376">
            <v>0.23891428571429227</v>
          </cell>
          <cell r="AL376">
            <v>15.900499999999999</v>
          </cell>
          <cell r="AM376">
            <v>16.139414285714292</v>
          </cell>
          <cell r="AN376">
            <v>2.3251247005223574E-2</v>
          </cell>
          <cell r="AO376">
            <v>0.17759999999999923</v>
          </cell>
          <cell r="AP376">
            <v>7.6383000000000001</v>
          </cell>
          <cell r="AQ376">
            <v>7.8158999999999992</v>
          </cell>
          <cell r="AR376">
            <v>9.2352147763435713E-3</v>
          </cell>
          <cell r="AS376">
            <v>0.38479999999999703</v>
          </cell>
          <cell r="AT376">
            <v>41.666600000000003</v>
          </cell>
          <cell r="AU376">
            <v>42.051400000000001</v>
          </cell>
          <cell r="AV376">
            <v>2.1322636232661053E-2</v>
          </cell>
          <cell r="AW376">
            <v>0.7547999999999685</v>
          </cell>
          <cell r="AX376">
            <v>35.399000000000001</v>
          </cell>
          <cell r="AY376">
            <v>36.153799999999968</v>
          </cell>
          <cell r="AZ376">
            <v>1.5155379880580506E-2</v>
          </cell>
          <cell r="BA376">
            <v>0.11628571428570618</v>
          </cell>
          <cell r="BB376">
            <v>7.6729000000000003</v>
          </cell>
          <cell r="BC376">
            <v>7.7891857142857068</v>
          </cell>
        </row>
        <row r="377">
          <cell r="B377">
            <v>329</v>
          </cell>
          <cell r="C377">
            <v>149</v>
          </cell>
          <cell r="D377">
            <v>2.086377113514154E-2</v>
          </cell>
          <cell r="E377">
            <v>1.2685694444444435</v>
          </cell>
          <cell r="F377">
            <v>60.802500000000002</v>
          </cell>
          <cell r="G377">
            <v>62.071069444444447</v>
          </cell>
          <cell r="H377">
            <v>2.9061558486847636E-2</v>
          </cell>
          <cell r="I377">
            <v>2.1500699999999946</v>
          </cell>
          <cell r="J377">
            <v>73.9833</v>
          </cell>
          <cell r="K377">
            <v>76.133369999999999</v>
          </cell>
          <cell r="L377">
            <v>3.7532230552580391E-2</v>
          </cell>
          <cell r="M377">
            <v>2.1025555555555537E-2</v>
          </cell>
          <cell r="N377">
            <v>0.56020000000000003</v>
          </cell>
          <cell r="O377">
            <v>0.58122555555555555</v>
          </cell>
          <cell r="P377">
            <v>1.9891419486387014E-2</v>
          </cell>
          <cell r="Q377">
            <v>2.1643077777777742</v>
          </cell>
          <cell r="R377">
            <v>108.8061</v>
          </cell>
          <cell r="S377">
            <v>110.97040777777778</v>
          </cell>
          <cell r="T377">
            <v>3.4635118316139205E-2</v>
          </cell>
          <cell r="U377">
            <v>1.6647438888888941</v>
          </cell>
          <cell r="V377">
            <v>48.065199999999997</v>
          </cell>
          <cell r="W377">
            <v>49.72994388888889</v>
          </cell>
          <cell r="X377">
            <v>1.4488273068369638E-2</v>
          </cell>
          <cell r="Y377">
            <v>0.66429166666666839</v>
          </cell>
          <cell r="Z377">
            <v>45.850299999999997</v>
          </cell>
          <cell r="AA377">
            <v>46.514591666666668</v>
          </cell>
          <cell r="AB377">
            <v>2.4972394970501327E-2</v>
          </cell>
          <cell r="AC377">
            <v>1.239597222222224</v>
          </cell>
          <cell r="AD377">
            <v>49.6387</v>
          </cell>
          <cell r="AE377">
            <v>50.878297222222223</v>
          </cell>
          <cell r="AF377">
            <v>2.0668558725324502E-2</v>
          </cell>
          <cell r="AG377">
            <v>0.34203777777777761</v>
          </cell>
          <cell r="AH377">
            <v>16.5487</v>
          </cell>
          <cell r="AI377">
            <v>16.890737777777776</v>
          </cell>
          <cell r="AJ377">
            <v>1.5127107413513918E-2</v>
          </cell>
          <cell r="AK377">
            <v>0.24052857142857803</v>
          </cell>
          <cell r="AL377">
            <v>15.900499999999999</v>
          </cell>
          <cell r="AM377">
            <v>16.141028571428578</v>
          </cell>
          <cell r="AN377">
            <v>2.3408350025529139E-2</v>
          </cell>
          <cell r="AO377">
            <v>0.17879999999999921</v>
          </cell>
          <cell r="AP377">
            <v>7.6383000000000001</v>
          </cell>
          <cell r="AQ377">
            <v>7.817099999999999</v>
          </cell>
          <cell r="AR377">
            <v>9.2976148761837307E-3</v>
          </cell>
          <cell r="AS377">
            <v>0.38739999999999697</v>
          </cell>
          <cell r="AT377">
            <v>41.666600000000003</v>
          </cell>
          <cell r="AU377">
            <v>42.054000000000002</v>
          </cell>
          <cell r="AV377">
            <v>2.146670809909795E-2</v>
          </cell>
          <cell r="AW377">
            <v>0.75989999999996827</v>
          </cell>
          <cell r="AX377">
            <v>35.399000000000001</v>
          </cell>
          <cell r="AY377">
            <v>36.158899999999967</v>
          </cell>
          <cell r="AZ377">
            <v>1.5257781095989834E-2</v>
          </cell>
          <cell r="BA377">
            <v>0.1170714285714204</v>
          </cell>
          <cell r="BB377">
            <v>7.6729000000000003</v>
          </cell>
          <cell r="BC377">
            <v>7.7899714285714206</v>
          </cell>
        </row>
        <row r="378">
          <cell r="B378">
            <v>330</v>
          </cell>
          <cell r="C378">
            <v>150</v>
          </cell>
          <cell r="D378">
            <v>2.1003796444773362E-2</v>
          </cell>
          <cell r="E378">
            <v>1.2770833333333325</v>
          </cell>
          <cell r="F378">
            <v>60.802500000000002</v>
          </cell>
          <cell r="G378">
            <v>62.079583333333332</v>
          </cell>
          <cell r="H378">
            <v>2.9256602503537888E-2</v>
          </cell>
          <cell r="I378">
            <v>2.1644999999999945</v>
          </cell>
          <cell r="J378">
            <v>73.9833</v>
          </cell>
          <cell r="K378">
            <v>76.147799999999989</v>
          </cell>
          <cell r="L378">
            <v>3.778412471736281E-2</v>
          </cell>
          <cell r="M378">
            <v>2.116666666666665E-2</v>
          </cell>
          <cell r="N378">
            <v>0.56020000000000003</v>
          </cell>
          <cell r="O378">
            <v>0.5813666666666667</v>
          </cell>
          <cell r="P378">
            <v>2.00249189460272E-2</v>
          </cell>
          <cell r="Q378">
            <v>2.1788333333333298</v>
          </cell>
          <cell r="R378">
            <v>108.8061</v>
          </cell>
          <cell r="S378">
            <v>110.98493333333333</v>
          </cell>
          <cell r="T378">
            <v>3.486756877463678E-2</v>
          </cell>
          <cell r="U378">
            <v>1.6759166666666718</v>
          </cell>
          <cell r="V378">
            <v>48.065199999999997</v>
          </cell>
          <cell r="W378">
            <v>49.74111666666667</v>
          </cell>
          <cell r="X378">
            <v>1.4585509800372116E-2</v>
          </cell>
          <cell r="Y378">
            <v>0.66875000000000162</v>
          </cell>
          <cell r="Z378">
            <v>45.850299999999997</v>
          </cell>
          <cell r="AA378">
            <v>46.51905</v>
          </cell>
          <cell r="AB378">
            <v>2.5139994936746301E-2</v>
          </cell>
          <cell r="AC378">
            <v>1.2479166666666686</v>
          </cell>
          <cell r="AD378">
            <v>49.6387</v>
          </cell>
          <cell r="AE378">
            <v>50.886616666666669</v>
          </cell>
          <cell r="AF378">
            <v>2.0807273884554871E-2</v>
          </cell>
          <cell r="AG378">
            <v>0.34433333333333316</v>
          </cell>
          <cell r="AH378">
            <v>16.5487</v>
          </cell>
          <cell r="AI378">
            <v>16.893033333333335</v>
          </cell>
          <cell r="AJ378">
            <v>1.522863162434287E-2</v>
          </cell>
          <cell r="AK378">
            <v>0.24214285714286379</v>
          </cell>
          <cell r="AL378">
            <v>15.900499999999999</v>
          </cell>
          <cell r="AM378">
            <v>16.142642857142864</v>
          </cell>
          <cell r="AN378">
            <v>2.3565453045834704E-2</v>
          </cell>
          <cell r="AO378">
            <v>0.17999999999999922</v>
          </cell>
          <cell r="AP378">
            <v>7.6383000000000001</v>
          </cell>
          <cell r="AQ378">
            <v>7.8182999999999989</v>
          </cell>
          <cell r="AR378">
            <v>9.36001497602389E-3</v>
          </cell>
          <cell r="AS378">
            <v>0.38999999999999702</v>
          </cell>
          <cell r="AT378">
            <v>41.666600000000003</v>
          </cell>
          <cell r="AU378">
            <v>42.056600000000003</v>
          </cell>
          <cell r="AV378">
            <v>2.161077996553485E-2</v>
          </cell>
          <cell r="AW378">
            <v>0.76499999999996804</v>
          </cell>
          <cell r="AX378">
            <v>35.399000000000001</v>
          </cell>
          <cell r="AY378">
            <v>36.163999999999966</v>
          </cell>
          <cell r="AZ378">
            <v>1.536018231139916E-2</v>
          </cell>
          <cell r="BA378">
            <v>0.11785714285713464</v>
          </cell>
          <cell r="BB378">
            <v>7.6729000000000003</v>
          </cell>
          <cell r="BC378">
            <v>7.7907571428571352</v>
          </cell>
        </row>
        <row r="379">
          <cell r="B379">
            <v>331</v>
          </cell>
          <cell r="C379">
            <v>151</v>
          </cell>
          <cell r="D379">
            <v>2.1143821754405181E-2</v>
          </cell>
          <cell r="E379">
            <v>1.2855972222222212</v>
          </cell>
          <cell r="F379">
            <v>60.802500000000002</v>
          </cell>
          <cell r="G379">
            <v>62.088097222222224</v>
          </cell>
          <cell r="H379">
            <v>2.945164652022814E-2</v>
          </cell>
          <cell r="I379">
            <v>2.1789299999999945</v>
          </cell>
          <cell r="J379">
            <v>73.9833</v>
          </cell>
          <cell r="K379">
            <v>76.162229999999994</v>
          </cell>
          <cell r="L379">
            <v>3.803601888214523E-2</v>
          </cell>
          <cell r="M379">
            <v>2.1307777777777759E-2</v>
          </cell>
          <cell r="N379">
            <v>0.56020000000000003</v>
          </cell>
          <cell r="O379">
            <v>0.58150777777777773</v>
          </cell>
          <cell r="P379">
            <v>2.0158418405667379E-2</v>
          </cell>
          <cell r="Q379">
            <v>2.1933588888888855</v>
          </cell>
          <cell r="R379">
            <v>108.8061</v>
          </cell>
          <cell r="S379">
            <v>110.99945888888888</v>
          </cell>
          <cell r="T379">
            <v>3.5100019233134362E-2</v>
          </cell>
          <cell r="U379">
            <v>1.6870894444444495</v>
          </cell>
          <cell r="V379">
            <v>48.065199999999997</v>
          </cell>
          <cell r="W379">
            <v>49.752289444444443</v>
          </cell>
          <cell r="X379">
            <v>1.4682746532374598E-2</v>
          </cell>
          <cell r="Y379">
            <v>0.67320833333333496</v>
          </cell>
          <cell r="Z379">
            <v>45.850299999999997</v>
          </cell>
          <cell r="AA379">
            <v>46.523508333333332</v>
          </cell>
          <cell r="AB379">
            <v>2.5307594902991278E-2</v>
          </cell>
          <cell r="AC379">
            <v>1.2562361111111131</v>
          </cell>
          <cell r="AD379">
            <v>49.6387</v>
          </cell>
          <cell r="AE379">
            <v>50.894936111111114</v>
          </cell>
          <cell r="AF379">
            <v>2.0945989043785234E-2</v>
          </cell>
          <cell r="AG379">
            <v>0.34662888888888871</v>
          </cell>
          <cell r="AH379">
            <v>16.5487</v>
          </cell>
          <cell r="AI379">
            <v>16.895328888888891</v>
          </cell>
          <cell r="AJ379">
            <v>1.5330155835171822E-2</v>
          </cell>
          <cell r="AK379">
            <v>0.24375714285714953</v>
          </cell>
          <cell r="AL379">
            <v>15.900499999999999</v>
          </cell>
          <cell r="AM379">
            <v>16.14425714285715</v>
          </cell>
          <cell r="AN379">
            <v>2.3722556066140269E-2</v>
          </cell>
          <cell r="AO379">
            <v>0.1811999999999992</v>
          </cell>
          <cell r="AP379">
            <v>7.6383000000000001</v>
          </cell>
          <cell r="AQ379">
            <v>7.8194999999999997</v>
          </cell>
          <cell r="AR379">
            <v>9.4224150758640476E-3</v>
          </cell>
          <cell r="AS379">
            <v>0.39259999999999706</v>
          </cell>
          <cell r="AT379">
            <v>41.666600000000003</v>
          </cell>
          <cell r="AU379">
            <v>42.059199999999997</v>
          </cell>
          <cell r="AV379">
            <v>2.1754851831971751E-2</v>
          </cell>
          <cell r="AW379">
            <v>0.77009999999996792</v>
          </cell>
          <cell r="AX379">
            <v>35.399000000000001</v>
          </cell>
          <cell r="AY379">
            <v>36.169099999999972</v>
          </cell>
          <cell r="AZ379">
            <v>1.5462583526808489E-2</v>
          </cell>
          <cell r="BA379">
            <v>0.11864285714284886</v>
          </cell>
          <cell r="BB379">
            <v>7.6729000000000003</v>
          </cell>
          <cell r="BC379">
            <v>7.7915428571428489</v>
          </cell>
        </row>
        <row r="380">
          <cell r="B380">
            <v>332</v>
          </cell>
          <cell r="C380">
            <v>152</v>
          </cell>
          <cell r="D380">
            <v>2.1283847064037006E-2</v>
          </cell>
          <cell r="E380">
            <v>1.2941111111111101</v>
          </cell>
          <cell r="F380">
            <v>60.802500000000002</v>
          </cell>
          <cell r="G380">
            <v>62.096611111111109</v>
          </cell>
          <cell r="H380">
            <v>2.9646690536918395E-2</v>
          </cell>
          <cell r="I380">
            <v>2.1933599999999944</v>
          </cell>
          <cell r="J380">
            <v>73.9833</v>
          </cell>
          <cell r="K380">
            <v>76.176659999999998</v>
          </cell>
          <cell r="L380">
            <v>3.8287913046927649E-2</v>
          </cell>
          <cell r="M380">
            <v>2.1448888888888872E-2</v>
          </cell>
          <cell r="N380">
            <v>0.56020000000000003</v>
          </cell>
          <cell r="O380">
            <v>0.58164888888888888</v>
          </cell>
          <cell r="P380">
            <v>2.0291917865307561E-2</v>
          </cell>
          <cell r="Q380">
            <v>2.2078844444444408</v>
          </cell>
          <cell r="R380">
            <v>108.8061</v>
          </cell>
          <cell r="S380">
            <v>111.01398444444445</v>
          </cell>
          <cell r="T380">
            <v>3.5332469691631938E-2</v>
          </cell>
          <cell r="U380">
            <v>1.6982622222222274</v>
          </cell>
          <cell r="V380">
            <v>48.065199999999997</v>
          </cell>
          <cell r="W380">
            <v>49.763462222222223</v>
          </cell>
          <cell r="X380">
            <v>1.4779983264377079E-2</v>
          </cell>
          <cell r="Y380">
            <v>0.6776666666666683</v>
          </cell>
          <cell r="Z380">
            <v>45.850299999999997</v>
          </cell>
          <cell r="AA380">
            <v>46.527966666666664</v>
          </cell>
          <cell r="AB380">
            <v>2.5475194869236252E-2</v>
          </cell>
          <cell r="AC380">
            <v>1.2645555555555574</v>
          </cell>
          <cell r="AD380">
            <v>49.6387</v>
          </cell>
          <cell r="AE380">
            <v>50.90325555555556</v>
          </cell>
          <cell r="AF380">
            <v>2.10847042030156E-2</v>
          </cell>
          <cell r="AG380">
            <v>0.34892444444444426</v>
          </cell>
          <cell r="AH380">
            <v>16.5487</v>
          </cell>
          <cell r="AI380">
            <v>16.897624444444446</v>
          </cell>
          <cell r="AJ380">
            <v>1.5431680046000776E-2</v>
          </cell>
          <cell r="AK380">
            <v>0.24537142857143529</v>
          </cell>
          <cell r="AL380">
            <v>15.900499999999999</v>
          </cell>
          <cell r="AM380">
            <v>16.145871428571436</v>
          </cell>
          <cell r="AN380">
            <v>2.3879659086445831E-2</v>
          </cell>
          <cell r="AO380">
            <v>0.1823999999999992</v>
          </cell>
          <cell r="AP380">
            <v>7.6383000000000001</v>
          </cell>
          <cell r="AQ380">
            <v>7.8206999999999995</v>
          </cell>
          <cell r="AR380">
            <v>9.484815175704207E-3</v>
          </cell>
          <cell r="AS380">
            <v>0.395199999999997</v>
          </cell>
          <cell r="AT380">
            <v>41.666600000000003</v>
          </cell>
          <cell r="AU380">
            <v>42.061799999999998</v>
          </cell>
          <cell r="AV380">
            <v>2.1898923698408648E-2</v>
          </cell>
          <cell r="AW380">
            <v>0.77519999999996769</v>
          </cell>
          <cell r="AX380">
            <v>35.399000000000001</v>
          </cell>
          <cell r="AY380">
            <v>36.174199999999971</v>
          </cell>
          <cell r="AZ380">
            <v>1.5564984742217817E-2</v>
          </cell>
          <cell r="BA380">
            <v>0.1194285714285631</v>
          </cell>
          <cell r="BB380">
            <v>7.6729000000000003</v>
          </cell>
          <cell r="BC380">
            <v>7.7923285714285635</v>
          </cell>
        </row>
        <row r="381">
          <cell r="B381">
            <v>333</v>
          </cell>
          <cell r="C381">
            <v>153</v>
          </cell>
          <cell r="D381">
            <v>2.1423872373668829E-2</v>
          </cell>
          <cell r="E381">
            <v>1.302624999999999</v>
          </cell>
          <cell r="F381">
            <v>60.802500000000002</v>
          </cell>
          <cell r="G381">
            <v>62.105125000000001</v>
          </cell>
          <cell r="H381">
            <v>2.9841734553608647E-2</v>
          </cell>
          <cell r="I381">
            <v>2.2077899999999944</v>
          </cell>
          <cell r="J381">
            <v>73.9833</v>
          </cell>
          <cell r="K381">
            <v>76.191089999999988</v>
          </cell>
          <cell r="L381">
            <v>3.8539807211710062E-2</v>
          </cell>
          <cell r="M381">
            <v>2.1589999999999981E-2</v>
          </cell>
          <cell r="N381">
            <v>0.56020000000000003</v>
          </cell>
          <cell r="O381">
            <v>0.58179000000000003</v>
          </cell>
          <cell r="P381">
            <v>2.042541732494774E-2</v>
          </cell>
          <cell r="Q381">
            <v>2.2224099999999964</v>
          </cell>
          <cell r="R381">
            <v>108.8061</v>
          </cell>
          <cell r="S381">
            <v>111.02851</v>
          </cell>
          <cell r="T381">
            <v>3.5564920150129513E-2</v>
          </cell>
          <cell r="U381">
            <v>1.7094350000000051</v>
          </cell>
          <cell r="V381">
            <v>48.065199999999997</v>
          </cell>
          <cell r="W381">
            <v>49.774635000000004</v>
          </cell>
          <cell r="X381">
            <v>1.4877219996379559E-2</v>
          </cell>
          <cell r="Y381">
            <v>0.68212500000000176</v>
          </cell>
          <cell r="Z381">
            <v>45.850299999999997</v>
          </cell>
          <cell r="AA381">
            <v>46.532424999999996</v>
          </cell>
          <cell r="AB381">
            <v>2.5642794835481226E-2</v>
          </cell>
          <cell r="AC381">
            <v>1.272875000000002</v>
          </cell>
          <cell r="AD381">
            <v>49.6387</v>
          </cell>
          <cell r="AE381">
            <v>50.911574999999999</v>
          </cell>
          <cell r="AF381">
            <v>2.1223419362245966E-2</v>
          </cell>
          <cell r="AG381">
            <v>0.35121999999999987</v>
          </cell>
          <cell r="AH381">
            <v>16.5487</v>
          </cell>
          <cell r="AI381">
            <v>16.899920000000002</v>
          </cell>
          <cell r="AJ381">
            <v>1.5533204256829728E-2</v>
          </cell>
          <cell r="AK381">
            <v>0.24698571428572105</v>
          </cell>
          <cell r="AL381">
            <v>15.900499999999999</v>
          </cell>
          <cell r="AM381">
            <v>16.147485714285722</v>
          </cell>
          <cell r="AN381">
            <v>2.4036762106751399E-2</v>
          </cell>
          <cell r="AO381">
            <v>0.18359999999999918</v>
          </cell>
          <cell r="AP381">
            <v>7.6383000000000001</v>
          </cell>
          <cell r="AQ381">
            <v>7.8218999999999994</v>
          </cell>
          <cell r="AR381">
            <v>9.5472152755443681E-3</v>
          </cell>
          <cell r="AS381">
            <v>0.39779999999999693</v>
          </cell>
          <cell r="AT381">
            <v>41.666600000000003</v>
          </cell>
          <cell r="AU381">
            <v>42.064399999999999</v>
          </cell>
          <cell r="AV381">
            <v>2.2042995564845545E-2</v>
          </cell>
          <cell r="AW381">
            <v>0.78029999999996746</v>
          </cell>
          <cell r="AX381">
            <v>35.399000000000001</v>
          </cell>
          <cell r="AY381">
            <v>36.179299999999969</v>
          </cell>
          <cell r="AZ381">
            <v>1.5667385957627143E-2</v>
          </cell>
          <cell r="BA381">
            <v>0.12021428571427732</v>
          </cell>
          <cell r="BB381">
            <v>7.6729000000000003</v>
          </cell>
          <cell r="BC381">
            <v>7.7931142857142772</v>
          </cell>
        </row>
        <row r="382">
          <cell r="B382">
            <v>334</v>
          </cell>
          <cell r="C382">
            <v>154</v>
          </cell>
          <cell r="D382">
            <v>2.1563897683300651E-2</v>
          </cell>
          <cell r="E382">
            <v>1.311138888888888</v>
          </cell>
          <cell r="F382">
            <v>60.802500000000002</v>
          </cell>
          <cell r="G382">
            <v>62.113638888888893</v>
          </cell>
          <cell r="H382">
            <v>3.0036778570298898E-2</v>
          </cell>
          <cell r="I382">
            <v>2.2222199999999943</v>
          </cell>
          <cell r="J382">
            <v>73.9833</v>
          </cell>
          <cell r="K382">
            <v>76.205519999999993</v>
          </cell>
          <cell r="L382">
            <v>3.8791701376492488E-2</v>
          </cell>
          <cell r="M382">
            <v>2.173111111111109E-2</v>
          </cell>
          <cell r="N382">
            <v>0.56020000000000003</v>
          </cell>
          <cell r="O382">
            <v>0.58193111111111118</v>
          </cell>
          <cell r="P382">
            <v>2.0558916784587926E-2</v>
          </cell>
          <cell r="Q382">
            <v>2.2369355555555521</v>
          </cell>
          <cell r="R382">
            <v>108.8061</v>
          </cell>
          <cell r="S382">
            <v>111.04303555555555</v>
          </cell>
          <cell r="T382">
            <v>3.5797370608627095E-2</v>
          </cell>
          <cell r="U382">
            <v>1.7206077777777828</v>
          </cell>
          <cell r="V382">
            <v>48.065199999999997</v>
          </cell>
          <cell r="W382">
            <v>49.785807777777777</v>
          </cell>
          <cell r="X382">
            <v>1.4974456728382041E-2</v>
          </cell>
          <cell r="Y382">
            <v>0.68658333333333499</v>
          </cell>
          <cell r="Z382">
            <v>45.850299999999997</v>
          </cell>
          <cell r="AA382">
            <v>46.536883333333336</v>
          </cell>
          <cell r="AB382">
            <v>2.5810394801726203E-2</v>
          </cell>
          <cell r="AC382">
            <v>1.2811944444444463</v>
          </cell>
          <cell r="AD382">
            <v>49.6387</v>
          </cell>
          <cell r="AE382">
            <v>50.919894444444445</v>
          </cell>
          <cell r="AF382">
            <v>2.1362134521476332E-2</v>
          </cell>
          <cell r="AG382">
            <v>0.35351555555555536</v>
          </cell>
          <cell r="AH382">
            <v>16.5487</v>
          </cell>
          <cell r="AI382">
            <v>16.902215555555557</v>
          </cell>
          <cell r="AJ382">
            <v>1.563472846765868E-2</v>
          </cell>
          <cell r="AK382">
            <v>0.24860000000000682</v>
          </cell>
          <cell r="AL382">
            <v>15.900499999999999</v>
          </cell>
          <cell r="AM382">
            <v>16.149100000000004</v>
          </cell>
          <cell r="AN382">
            <v>2.4193865127056961E-2</v>
          </cell>
          <cell r="AO382">
            <v>0.18479999999999919</v>
          </cell>
          <cell r="AP382">
            <v>7.6383000000000001</v>
          </cell>
          <cell r="AQ382">
            <v>7.8230999999999993</v>
          </cell>
          <cell r="AR382">
            <v>9.6096153753845275E-3</v>
          </cell>
          <cell r="AS382">
            <v>0.40039999999999693</v>
          </cell>
          <cell r="AT382">
            <v>41.666600000000003</v>
          </cell>
          <cell r="AU382">
            <v>42.067</v>
          </cell>
          <cell r="AV382">
            <v>2.2187067431282442E-2</v>
          </cell>
          <cell r="AW382">
            <v>0.78539999999996724</v>
          </cell>
          <cell r="AX382">
            <v>35.399000000000001</v>
          </cell>
          <cell r="AY382">
            <v>36.184399999999968</v>
          </cell>
          <cell r="AZ382">
            <v>1.5769787173036471E-2</v>
          </cell>
          <cell r="BA382">
            <v>0.12099999999999156</v>
          </cell>
          <cell r="BB382">
            <v>7.6729000000000003</v>
          </cell>
          <cell r="BC382">
            <v>7.7938999999999918</v>
          </cell>
        </row>
        <row r="383">
          <cell r="B383">
            <v>335</v>
          </cell>
          <cell r="C383">
            <v>155</v>
          </cell>
          <cell r="D383">
            <v>2.1703922992932473E-2</v>
          </cell>
          <cell r="E383">
            <v>1.3196527777777769</v>
          </cell>
          <cell r="F383">
            <v>60.802500000000002</v>
          </cell>
          <cell r="G383">
            <v>62.122152777777778</v>
          </cell>
          <cell r="H383">
            <v>3.023182258698915E-2</v>
          </cell>
          <cell r="I383">
            <v>2.2366499999999943</v>
          </cell>
          <cell r="J383">
            <v>73.9833</v>
          </cell>
          <cell r="K383">
            <v>76.219949999999997</v>
          </cell>
          <cell r="L383">
            <v>3.9043595541274907E-2</v>
          </cell>
          <cell r="M383">
            <v>2.1872222222222203E-2</v>
          </cell>
          <cell r="N383">
            <v>0.56020000000000003</v>
          </cell>
          <cell r="O383">
            <v>0.58207222222222221</v>
          </cell>
          <cell r="P383">
            <v>2.0692416244228105E-2</v>
          </cell>
          <cell r="Q383">
            <v>2.2514611111111074</v>
          </cell>
          <cell r="R383">
            <v>108.8061</v>
          </cell>
          <cell r="S383">
            <v>111.05756111111111</v>
          </cell>
          <cell r="T383">
            <v>3.6029821067124677E-2</v>
          </cell>
          <cell r="U383">
            <v>1.7317805555555608</v>
          </cell>
          <cell r="V383">
            <v>48.065199999999997</v>
          </cell>
          <cell r="W383">
            <v>49.796980555555557</v>
          </cell>
          <cell r="X383">
            <v>1.5071693460384521E-2</v>
          </cell>
          <cell r="Y383">
            <v>0.69104166666666833</v>
          </cell>
          <cell r="Z383">
            <v>45.850299999999997</v>
          </cell>
          <cell r="AA383">
            <v>46.541341666666668</v>
          </cell>
          <cell r="AB383">
            <v>2.5977994767971177E-2</v>
          </cell>
          <cell r="AC383">
            <v>1.2895138888888908</v>
          </cell>
          <cell r="AD383">
            <v>49.6387</v>
          </cell>
          <cell r="AE383">
            <v>50.928213888888891</v>
          </cell>
          <cell r="AF383">
            <v>2.1500849680706698E-2</v>
          </cell>
          <cell r="AG383">
            <v>0.35581111111111091</v>
          </cell>
          <cell r="AH383">
            <v>16.5487</v>
          </cell>
          <cell r="AI383">
            <v>16.904511111111113</v>
          </cell>
          <cell r="AJ383">
            <v>1.5736252678487633E-2</v>
          </cell>
          <cell r="AK383">
            <v>0.25021428571429255</v>
          </cell>
          <cell r="AL383">
            <v>15.900499999999999</v>
          </cell>
          <cell r="AM383">
            <v>16.15071428571429</v>
          </cell>
          <cell r="AN383">
            <v>2.4350968147362529E-2</v>
          </cell>
          <cell r="AO383">
            <v>0.18599999999999919</v>
          </cell>
          <cell r="AP383">
            <v>7.6383000000000001</v>
          </cell>
          <cell r="AQ383">
            <v>7.8242999999999991</v>
          </cell>
          <cell r="AR383">
            <v>9.6720154752246868E-3</v>
          </cell>
          <cell r="AS383">
            <v>0.40299999999999697</v>
          </cell>
          <cell r="AT383">
            <v>41.666600000000003</v>
          </cell>
          <cell r="AU383">
            <v>42.069600000000001</v>
          </cell>
          <cell r="AV383">
            <v>2.2331139297719346E-2</v>
          </cell>
          <cell r="AW383">
            <v>0.79049999999996701</v>
          </cell>
          <cell r="AX383">
            <v>35.399000000000001</v>
          </cell>
          <cell r="AY383">
            <v>36.189499999999967</v>
          </cell>
          <cell r="AZ383">
            <v>1.5872188388445802E-2</v>
          </cell>
          <cell r="BA383">
            <v>0.1217857142857058</v>
          </cell>
          <cell r="BB383">
            <v>7.6729000000000003</v>
          </cell>
          <cell r="BC383">
            <v>7.7946857142857064</v>
          </cell>
        </row>
        <row r="384">
          <cell r="B384">
            <v>336</v>
          </cell>
          <cell r="C384">
            <v>156</v>
          </cell>
          <cell r="D384">
            <v>2.1843948302564295E-2</v>
          </cell>
          <cell r="E384">
            <v>1.3281666666666656</v>
          </cell>
          <cell r="F384">
            <v>60.802500000000002</v>
          </cell>
          <cell r="G384">
            <v>62.13066666666667</v>
          </cell>
          <cell r="H384">
            <v>3.0426866603679405E-2</v>
          </cell>
          <cell r="I384">
            <v>2.2510799999999942</v>
          </cell>
          <cell r="J384">
            <v>73.9833</v>
          </cell>
          <cell r="K384">
            <v>76.234379999999987</v>
          </cell>
          <cell r="L384">
            <v>3.929548970605732E-2</v>
          </cell>
          <cell r="M384">
            <v>2.2013333333333315E-2</v>
          </cell>
          <cell r="N384">
            <v>0.56020000000000003</v>
          </cell>
          <cell r="O384">
            <v>0.58221333333333336</v>
          </cell>
          <cell r="P384">
            <v>2.0825915703868287E-2</v>
          </cell>
          <cell r="Q384">
            <v>2.265986666666663</v>
          </cell>
          <cell r="R384">
            <v>108.8061</v>
          </cell>
          <cell r="S384">
            <v>111.07208666666666</v>
          </cell>
          <cell r="T384">
            <v>3.6262271525622253E-2</v>
          </cell>
          <cell r="U384">
            <v>1.7429533333333387</v>
          </cell>
          <cell r="V384">
            <v>48.065199999999997</v>
          </cell>
          <cell r="W384">
            <v>49.808153333333337</v>
          </cell>
          <cell r="X384">
            <v>1.5168930192387001E-2</v>
          </cell>
          <cell r="Y384">
            <v>0.69550000000000167</v>
          </cell>
          <cell r="Z384">
            <v>45.850299999999997</v>
          </cell>
          <cell r="AA384">
            <v>46.5458</v>
          </cell>
          <cell r="AB384">
            <v>2.6145594734216151E-2</v>
          </cell>
          <cell r="AC384">
            <v>1.2978333333333354</v>
          </cell>
          <cell r="AD384">
            <v>49.6387</v>
          </cell>
          <cell r="AE384">
            <v>50.936533333333337</v>
          </cell>
          <cell r="AF384">
            <v>2.1639564839937064E-2</v>
          </cell>
          <cell r="AG384">
            <v>0.35810666666666646</v>
          </cell>
          <cell r="AH384">
            <v>16.5487</v>
          </cell>
          <cell r="AI384">
            <v>16.906806666666668</v>
          </cell>
          <cell r="AJ384">
            <v>1.5837776889316584E-2</v>
          </cell>
          <cell r="AK384">
            <v>0.25182857142857834</v>
          </cell>
          <cell r="AL384">
            <v>15.900499999999999</v>
          </cell>
          <cell r="AM384">
            <v>16.152328571428576</v>
          </cell>
          <cell r="AN384">
            <v>2.4508071167668094E-2</v>
          </cell>
          <cell r="AO384">
            <v>0.18719999999999917</v>
          </cell>
          <cell r="AP384">
            <v>7.6383000000000001</v>
          </cell>
          <cell r="AQ384">
            <v>7.825499999999999</v>
          </cell>
          <cell r="AR384">
            <v>9.7344155750648444E-3</v>
          </cell>
          <cell r="AS384">
            <v>0.40559999999999691</v>
          </cell>
          <cell r="AT384">
            <v>41.666600000000003</v>
          </cell>
          <cell r="AU384">
            <v>42.072200000000002</v>
          </cell>
          <cell r="AV384">
            <v>2.2475211164156243E-2</v>
          </cell>
          <cell r="AW384">
            <v>0.79559999999996678</v>
          </cell>
          <cell r="AX384">
            <v>35.399000000000001</v>
          </cell>
          <cell r="AY384">
            <v>36.194599999999966</v>
          </cell>
          <cell r="AZ384">
            <v>1.5974589603855126E-2</v>
          </cell>
          <cell r="BA384">
            <v>0.12257142857142002</v>
          </cell>
          <cell r="BB384">
            <v>7.6729000000000003</v>
          </cell>
          <cell r="BC384">
            <v>7.7954714285714202</v>
          </cell>
        </row>
        <row r="385">
          <cell r="B385">
            <v>337</v>
          </cell>
          <cell r="C385">
            <v>157</v>
          </cell>
          <cell r="D385">
            <v>2.1983973612196117E-2</v>
          </cell>
          <cell r="E385">
            <v>1.3366805555555545</v>
          </cell>
          <cell r="F385">
            <v>60.802500000000002</v>
          </cell>
          <cell r="G385">
            <v>62.139180555555555</v>
          </cell>
          <cell r="H385">
            <v>3.0621910620369657E-2</v>
          </cell>
          <cell r="I385">
            <v>2.2655099999999941</v>
          </cell>
          <cell r="J385">
            <v>73.9833</v>
          </cell>
          <cell r="K385">
            <v>76.248809999999992</v>
          </cell>
          <cell r="L385">
            <v>3.9547383870839739E-2</v>
          </cell>
          <cell r="M385">
            <v>2.2154444444444425E-2</v>
          </cell>
          <cell r="N385">
            <v>0.56020000000000003</v>
          </cell>
          <cell r="O385">
            <v>0.58235444444444451</v>
          </cell>
          <cell r="P385">
            <v>2.0959415163508466E-2</v>
          </cell>
          <cell r="Q385">
            <v>2.2805122222222187</v>
          </cell>
          <cell r="R385">
            <v>108.8061</v>
          </cell>
          <cell r="S385">
            <v>111.08661222222221</v>
          </cell>
          <cell r="T385">
            <v>3.6494721984119828E-2</v>
          </cell>
          <cell r="U385">
            <v>1.7541261111111166</v>
          </cell>
          <cell r="V385">
            <v>48.065199999999997</v>
          </cell>
          <cell r="W385">
            <v>49.819326111111117</v>
          </cell>
          <cell r="X385">
            <v>1.5266166924389483E-2</v>
          </cell>
          <cell r="Y385">
            <v>0.69995833333333513</v>
          </cell>
          <cell r="Z385">
            <v>45.850299999999997</v>
          </cell>
          <cell r="AA385">
            <v>46.550258333333332</v>
          </cell>
          <cell r="AB385">
            <v>2.6313194700461128E-2</v>
          </cell>
          <cell r="AC385">
            <v>1.3061527777777797</v>
          </cell>
          <cell r="AD385">
            <v>49.6387</v>
          </cell>
          <cell r="AE385">
            <v>50.944852777777783</v>
          </cell>
          <cell r="AF385">
            <v>2.177827999916743E-2</v>
          </cell>
          <cell r="AG385">
            <v>0.36040222222222207</v>
          </cell>
          <cell r="AH385">
            <v>16.5487</v>
          </cell>
          <cell r="AI385">
            <v>16.909102222222224</v>
          </cell>
          <cell r="AJ385">
            <v>1.5939301100145537E-2</v>
          </cell>
          <cell r="AK385">
            <v>0.25344285714286408</v>
          </cell>
          <cell r="AL385">
            <v>15.900499999999999</v>
          </cell>
          <cell r="AM385">
            <v>16.153942857142862</v>
          </cell>
          <cell r="AN385">
            <v>2.4665174187973656E-2</v>
          </cell>
          <cell r="AO385">
            <v>0.18839999999999918</v>
          </cell>
          <cell r="AP385">
            <v>7.6383000000000001</v>
          </cell>
          <cell r="AQ385">
            <v>7.8266999999999989</v>
          </cell>
          <cell r="AR385">
            <v>9.7968156749050038E-3</v>
          </cell>
          <cell r="AS385">
            <v>0.40819999999999684</v>
          </cell>
          <cell r="AT385">
            <v>41.666600000000003</v>
          </cell>
          <cell r="AU385">
            <v>42.074799999999996</v>
          </cell>
          <cell r="AV385">
            <v>2.261928303059314E-2</v>
          </cell>
          <cell r="AW385">
            <v>0.80069999999996655</v>
          </cell>
          <cell r="AX385">
            <v>35.399000000000001</v>
          </cell>
          <cell r="AY385">
            <v>36.199699999999964</v>
          </cell>
          <cell r="AZ385">
            <v>1.6076990819264454E-2</v>
          </cell>
          <cell r="BA385">
            <v>0.12335714285713426</v>
          </cell>
          <cell r="BB385">
            <v>7.6729000000000003</v>
          </cell>
          <cell r="BC385">
            <v>7.7962571428571348</v>
          </cell>
        </row>
        <row r="386">
          <cell r="B386">
            <v>338</v>
          </cell>
          <cell r="C386">
            <v>158</v>
          </cell>
          <cell r="D386">
            <v>2.2123998921827939E-2</v>
          </cell>
          <cell r="E386">
            <v>1.3451944444444435</v>
          </cell>
          <cell r="F386">
            <v>60.802500000000002</v>
          </cell>
          <cell r="G386">
            <v>62.147694444444447</v>
          </cell>
          <cell r="H386">
            <v>3.0816954637059909E-2</v>
          </cell>
          <cell r="I386">
            <v>2.2799399999999941</v>
          </cell>
          <cell r="J386">
            <v>73.9833</v>
          </cell>
          <cell r="K386">
            <v>76.263239999999996</v>
          </cell>
          <cell r="L386">
            <v>3.9799278035622158E-2</v>
          </cell>
          <cell r="M386">
            <v>2.2295555555555537E-2</v>
          </cell>
          <cell r="N386">
            <v>0.56020000000000003</v>
          </cell>
          <cell r="O386">
            <v>0.58249555555555554</v>
          </cell>
          <cell r="P386">
            <v>2.1092914623148648E-2</v>
          </cell>
          <cell r="Q386">
            <v>2.295037777777774</v>
          </cell>
          <cell r="R386">
            <v>108.8061</v>
          </cell>
          <cell r="S386">
            <v>111.10113777777778</v>
          </cell>
          <cell r="T386">
            <v>3.672717244261741E-2</v>
          </cell>
          <cell r="U386">
            <v>1.7652988888888943</v>
          </cell>
          <cell r="V386">
            <v>48.065199999999997</v>
          </cell>
          <cell r="W386">
            <v>49.83049888888889</v>
          </cell>
          <cell r="X386">
            <v>1.5363403656391963E-2</v>
          </cell>
          <cell r="Y386">
            <v>0.70441666666666847</v>
          </cell>
          <cell r="Z386">
            <v>45.850299999999997</v>
          </cell>
          <cell r="AA386">
            <v>46.554716666666664</v>
          </cell>
          <cell r="AB386">
            <v>2.6480794666706102E-2</v>
          </cell>
          <cell r="AC386">
            <v>1.3144722222222243</v>
          </cell>
          <cell r="AD386">
            <v>49.6387</v>
          </cell>
          <cell r="AE386">
            <v>50.953172222222221</v>
          </cell>
          <cell r="AF386">
            <v>2.1916995158397796E-2</v>
          </cell>
          <cell r="AG386">
            <v>0.36269777777777756</v>
          </cell>
          <cell r="AH386">
            <v>16.5487</v>
          </cell>
          <cell r="AI386">
            <v>16.911397777777779</v>
          </cell>
          <cell r="AJ386">
            <v>1.6040825310974487E-2</v>
          </cell>
          <cell r="AK386">
            <v>0.25505714285714987</v>
          </cell>
          <cell r="AL386">
            <v>15.900499999999999</v>
          </cell>
          <cell r="AM386">
            <v>16.155557142857148</v>
          </cell>
          <cell r="AN386">
            <v>2.4822277208279224E-2</v>
          </cell>
          <cell r="AO386">
            <v>0.18959999999999916</v>
          </cell>
          <cell r="AP386">
            <v>7.6383000000000001</v>
          </cell>
          <cell r="AQ386">
            <v>7.8278999999999996</v>
          </cell>
          <cell r="AR386">
            <v>9.8592157747451632E-3</v>
          </cell>
          <cell r="AS386">
            <v>0.41079999999999683</v>
          </cell>
          <cell r="AT386">
            <v>41.666600000000003</v>
          </cell>
          <cell r="AU386">
            <v>42.077399999999997</v>
          </cell>
          <cell r="AV386">
            <v>2.2763354897030044E-2</v>
          </cell>
          <cell r="AW386">
            <v>0.80579999999996643</v>
          </cell>
          <cell r="AX386">
            <v>35.399000000000001</v>
          </cell>
          <cell r="AY386">
            <v>36.20479999999997</v>
          </cell>
          <cell r="AZ386">
            <v>1.6179392034673782E-2</v>
          </cell>
          <cell r="BA386">
            <v>0.12414285714284848</v>
          </cell>
          <cell r="BB386">
            <v>7.6729000000000003</v>
          </cell>
          <cell r="BC386">
            <v>7.7970428571428485</v>
          </cell>
        </row>
        <row r="387">
          <cell r="B387">
            <v>339</v>
          </cell>
          <cell r="C387">
            <v>159</v>
          </cell>
          <cell r="D387">
            <v>2.2264024231459765E-2</v>
          </cell>
          <cell r="E387">
            <v>1.3537083333333324</v>
          </cell>
          <cell r="F387">
            <v>60.802500000000002</v>
          </cell>
          <cell r="G387">
            <v>62.156208333333332</v>
          </cell>
          <cell r="H387">
            <v>3.1011998653750164E-2</v>
          </cell>
          <cell r="I387">
            <v>2.294369999999994</v>
          </cell>
          <cell r="J387">
            <v>73.9833</v>
          </cell>
          <cell r="K387">
            <v>76.277670000000001</v>
          </cell>
          <cell r="L387">
            <v>4.0051172200404578E-2</v>
          </cell>
          <cell r="M387">
            <v>2.2436666666666646E-2</v>
          </cell>
          <cell r="N387">
            <v>0.56020000000000003</v>
          </cell>
          <cell r="O387">
            <v>0.58263666666666669</v>
          </cell>
          <cell r="P387">
            <v>2.122641408278883E-2</v>
          </cell>
          <cell r="Q387">
            <v>2.3095633333333296</v>
          </cell>
          <cell r="R387">
            <v>108.8061</v>
          </cell>
          <cell r="S387">
            <v>111.11566333333333</v>
          </cell>
          <cell r="T387">
            <v>3.6959622901114986E-2</v>
          </cell>
          <cell r="U387">
            <v>1.776471666666672</v>
          </cell>
          <cell r="V387">
            <v>48.065199999999997</v>
          </cell>
          <cell r="W387">
            <v>49.84167166666667</v>
          </cell>
          <cell r="X387">
            <v>1.5460640388394443E-2</v>
          </cell>
          <cell r="Y387">
            <v>0.7088750000000017</v>
          </cell>
          <cell r="Z387">
            <v>45.850299999999997</v>
          </cell>
          <cell r="AA387">
            <v>46.559174999999996</v>
          </cell>
          <cell r="AB387">
            <v>2.6648394632951079E-2</v>
          </cell>
          <cell r="AC387">
            <v>1.3227916666666686</v>
          </cell>
          <cell r="AD387">
            <v>49.6387</v>
          </cell>
          <cell r="AE387">
            <v>50.961491666666667</v>
          </cell>
          <cell r="AF387">
            <v>2.2055710317628159E-2</v>
          </cell>
          <cell r="AG387">
            <v>0.36499333333333311</v>
          </cell>
          <cell r="AH387">
            <v>16.5487</v>
          </cell>
          <cell r="AI387">
            <v>16.913693333333335</v>
          </cell>
          <cell r="AJ387">
            <v>1.6142349521803441E-2</v>
          </cell>
          <cell r="AK387">
            <v>0.2566714285714356</v>
          </cell>
          <cell r="AL387">
            <v>15.900499999999999</v>
          </cell>
          <cell r="AM387">
            <v>16.157171428571434</v>
          </cell>
          <cell r="AN387">
            <v>2.4979380228584785E-2</v>
          </cell>
          <cell r="AO387">
            <v>0.19079999999999916</v>
          </cell>
          <cell r="AP387">
            <v>7.6383000000000001</v>
          </cell>
          <cell r="AQ387">
            <v>7.8290999999999995</v>
          </cell>
          <cell r="AR387">
            <v>9.9216158745853225E-3</v>
          </cell>
          <cell r="AS387">
            <v>0.41339999999999688</v>
          </cell>
          <cell r="AT387">
            <v>41.666600000000003</v>
          </cell>
          <cell r="AU387">
            <v>42.08</v>
          </cell>
          <cell r="AV387">
            <v>2.2907426763466941E-2</v>
          </cell>
          <cell r="AW387">
            <v>0.8108999999999662</v>
          </cell>
          <cell r="AX387">
            <v>35.399000000000001</v>
          </cell>
          <cell r="AY387">
            <v>36.209899999999969</v>
          </cell>
          <cell r="AZ387">
            <v>1.6281793250083113E-2</v>
          </cell>
          <cell r="BA387">
            <v>0.12492857142856272</v>
          </cell>
          <cell r="BB387">
            <v>7.6729000000000003</v>
          </cell>
          <cell r="BC387">
            <v>7.7978285714285631</v>
          </cell>
        </row>
        <row r="388">
          <cell r="B388">
            <v>340</v>
          </cell>
          <cell r="C388">
            <v>160</v>
          </cell>
          <cell r="D388">
            <v>2.2404049541091587E-2</v>
          </cell>
          <cell r="E388">
            <v>1.3622222222222211</v>
          </cell>
          <cell r="F388">
            <v>60.802500000000002</v>
          </cell>
          <cell r="G388">
            <v>62.164722222222224</v>
          </cell>
          <cell r="H388">
            <v>3.1207042670440416E-2</v>
          </cell>
          <cell r="I388">
            <v>2.308799999999994</v>
          </cell>
          <cell r="J388">
            <v>73.9833</v>
          </cell>
          <cell r="K388">
            <v>76.292099999999991</v>
          </cell>
          <cell r="L388">
            <v>4.0303066365186997E-2</v>
          </cell>
          <cell r="M388">
            <v>2.2577777777777759E-2</v>
          </cell>
          <cell r="N388">
            <v>0.56020000000000003</v>
          </cell>
          <cell r="O388">
            <v>0.58277777777777784</v>
          </cell>
          <cell r="P388">
            <v>2.1359913542429013E-2</v>
          </cell>
          <cell r="Q388">
            <v>2.3240888888888853</v>
          </cell>
          <cell r="R388">
            <v>108.8061</v>
          </cell>
          <cell r="S388">
            <v>111.13018888888888</v>
          </cell>
          <cell r="T388">
            <v>3.7192073359612568E-2</v>
          </cell>
          <cell r="U388">
            <v>1.7876444444444499</v>
          </cell>
          <cell r="V388">
            <v>48.065199999999997</v>
          </cell>
          <cell r="W388">
            <v>49.85284444444445</v>
          </cell>
          <cell r="X388">
            <v>1.5557877120396925E-2</v>
          </cell>
          <cell r="Y388">
            <v>0.71333333333333515</v>
          </cell>
          <cell r="Z388">
            <v>45.850299999999997</v>
          </cell>
          <cell r="AA388">
            <v>46.563633333333335</v>
          </cell>
          <cell r="AB388">
            <v>2.6815994599196053E-2</v>
          </cell>
          <cell r="AC388">
            <v>1.3311111111111131</v>
          </cell>
          <cell r="AD388">
            <v>49.6387</v>
          </cell>
          <cell r="AE388">
            <v>50.969811111111113</v>
          </cell>
          <cell r="AF388">
            <v>2.2194425476858529E-2</v>
          </cell>
          <cell r="AG388">
            <v>0.36728888888888872</v>
          </cell>
          <cell r="AH388">
            <v>16.5487</v>
          </cell>
          <cell r="AI388">
            <v>16.91598888888889</v>
          </cell>
          <cell r="AJ388">
            <v>1.6243873732632395E-2</v>
          </cell>
          <cell r="AK388">
            <v>0.25828571428572139</v>
          </cell>
          <cell r="AL388">
            <v>15.900499999999999</v>
          </cell>
          <cell r="AM388">
            <v>16.15878571428572</v>
          </cell>
          <cell r="AN388">
            <v>2.513648324889035E-2</v>
          </cell>
          <cell r="AO388">
            <v>0.19199999999999914</v>
          </cell>
          <cell r="AP388">
            <v>7.6383000000000001</v>
          </cell>
          <cell r="AQ388">
            <v>7.8302999999999994</v>
          </cell>
          <cell r="AR388">
            <v>9.9840159744254819E-3</v>
          </cell>
          <cell r="AS388">
            <v>0.41599999999999682</v>
          </cell>
          <cell r="AT388">
            <v>41.666600000000003</v>
          </cell>
          <cell r="AU388">
            <v>42.082599999999999</v>
          </cell>
          <cell r="AV388">
            <v>2.3051498629903838E-2</v>
          </cell>
          <cell r="AW388">
            <v>0.81599999999996597</v>
          </cell>
          <cell r="AX388">
            <v>35.399000000000001</v>
          </cell>
          <cell r="AY388">
            <v>36.214999999999968</v>
          </cell>
          <cell r="AZ388">
            <v>1.6384194465492437E-2</v>
          </cell>
          <cell r="BA388">
            <v>0.12571428571427695</v>
          </cell>
          <cell r="BB388">
            <v>7.6729000000000003</v>
          </cell>
          <cell r="BC388">
            <v>7.7986142857142768</v>
          </cell>
        </row>
        <row r="389">
          <cell r="B389">
            <v>341</v>
          </cell>
          <cell r="C389">
            <v>161</v>
          </cell>
          <cell r="D389">
            <v>2.2544074850723409E-2</v>
          </cell>
          <cell r="E389">
            <v>1.37073611111111</v>
          </cell>
          <cell r="F389">
            <v>60.802500000000002</v>
          </cell>
          <cell r="G389">
            <v>62.173236111111109</v>
          </cell>
          <cell r="H389">
            <v>3.1402086687130661E-2</v>
          </cell>
          <cell r="I389">
            <v>2.3232299999999939</v>
          </cell>
          <cell r="J389">
            <v>73.9833</v>
          </cell>
          <cell r="K389">
            <v>76.306529999999995</v>
          </cell>
          <cell r="L389">
            <v>4.0554960529969417E-2</v>
          </cell>
          <cell r="M389">
            <v>2.2718888888888872E-2</v>
          </cell>
          <cell r="N389">
            <v>0.56020000000000003</v>
          </cell>
          <cell r="O389">
            <v>0.58291888888888888</v>
          </cell>
          <cell r="P389">
            <v>2.1493413002069191E-2</v>
          </cell>
          <cell r="Q389">
            <v>2.3386144444444406</v>
          </cell>
          <cell r="R389">
            <v>108.8061</v>
          </cell>
          <cell r="S389">
            <v>111.14471444444445</v>
          </cell>
          <cell r="T389">
            <v>3.742452381811015E-2</v>
          </cell>
          <cell r="U389">
            <v>1.7988172222222276</v>
          </cell>
          <cell r="V389">
            <v>48.065199999999997</v>
          </cell>
          <cell r="W389">
            <v>49.864017222222223</v>
          </cell>
          <cell r="X389">
            <v>1.5655113852399406E-2</v>
          </cell>
          <cell r="Y389">
            <v>0.71779166666666849</v>
          </cell>
          <cell r="Z389">
            <v>45.850299999999997</v>
          </cell>
          <cell r="AA389">
            <v>46.568091666666668</v>
          </cell>
          <cell r="AB389">
            <v>2.6983594565441027E-2</v>
          </cell>
          <cell r="AC389">
            <v>1.3394305555555577</v>
          </cell>
          <cell r="AD389">
            <v>49.6387</v>
          </cell>
          <cell r="AE389">
            <v>50.978130555555559</v>
          </cell>
          <cell r="AF389">
            <v>2.2333140636088895E-2</v>
          </cell>
          <cell r="AG389">
            <v>0.36958444444444427</v>
          </cell>
          <cell r="AH389">
            <v>16.5487</v>
          </cell>
          <cell r="AI389">
            <v>16.918284444444446</v>
          </cell>
          <cell r="AJ389">
            <v>1.6345397943461345E-2</v>
          </cell>
          <cell r="AK389">
            <v>0.25990000000000713</v>
          </cell>
          <cell r="AL389">
            <v>15.900499999999999</v>
          </cell>
          <cell r="AM389">
            <v>16.160400000000006</v>
          </cell>
          <cell r="AN389">
            <v>2.5293586269195915E-2</v>
          </cell>
          <cell r="AO389">
            <v>0.19319999999999915</v>
          </cell>
          <cell r="AP389">
            <v>7.6383000000000001</v>
          </cell>
          <cell r="AQ389">
            <v>7.8314999999999992</v>
          </cell>
          <cell r="AR389">
            <v>1.0046416074265641E-2</v>
          </cell>
          <cell r="AS389">
            <v>0.41859999999999675</v>
          </cell>
          <cell r="AT389">
            <v>41.666600000000003</v>
          </cell>
          <cell r="AU389">
            <v>42.0852</v>
          </cell>
          <cell r="AV389">
            <v>2.3195570496340738E-2</v>
          </cell>
          <cell r="AW389">
            <v>0.82109999999996575</v>
          </cell>
          <cell r="AX389">
            <v>35.399000000000001</v>
          </cell>
          <cell r="AY389">
            <v>36.220099999999967</v>
          </cell>
          <cell r="AZ389">
            <v>1.6486595680901765E-2</v>
          </cell>
          <cell r="BA389">
            <v>0.12649999999999118</v>
          </cell>
          <cell r="BB389">
            <v>7.6729000000000003</v>
          </cell>
          <cell r="BC389">
            <v>7.7993999999999915</v>
          </cell>
        </row>
        <row r="390">
          <cell r="B390">
            <v>342</v>
          </cell>
          <cell r="C390">
            <v>162</v>
          </cell>
          <cell r="D390">
            <v>2.2684100160355231E-2</v>
          </cell>
          <cell r="E390">
            <v>1.379249999999999</v>
          </cell>
          <cell r="F390">
            <v>60.802500000000002</v>
          </cell>
          <cell r="G390">
            <v>62.181750000000001</v>
          </cell>
          <cell r="H390">
            <v>3.1597130703820912E-2</v>
          </cell>
          <cell r="I390">
            <v>2.3376599999999939</v>
          </cell>
          <cell r="J390">
            <v>73.9833</v>
          </cell>
          <cell r="K390">
            <v>76.320959999999999</v>
          </cell>
          <cell r="L390">
            <v>4.0806854694751836E-2</v>
          </cell>
          <cell r="M390">
            <v>2.2859999999999978E-2</v>
          </cell>
          <cell r="N390">
            <v>0.56020000000000003</v>
          </cell>
          <cell r="O390">
            <v>0.58306000000000002</v>
          </cell>
          <cell r="P390">
            <v>2.1626912461709374E-2</v>
          </cell>
          <cell r="Q390">
            <v>2.3531399999999962</v>
          </cell>
          <cell r="R390">
            <v>108.8061</v>
          </cell>
          <cell r="S390">
            <v>111.15924</v>
          </cell>
          <cell r="T390">
            <v>3.7656974276607719E-2</v>
          </cell>
          <cell r="U390">
            <v>1.8099900000000053</v>
          </cell>
          <cell r="V390">
            <v>48.065199999999997</v>
          </cell>
          <cell r="W390">
            <v>49.875190000000003</v>
          </cell>
          <cell r="X390">
            <v>1.5752350584401886E-2</v>
          </cell>
          <cell r="Y390">
            <v>0.72225000000000183</v>
          </cell>
          <cell r="Z390">
            <v>45.850299999999997</v>
          </cell>
          <cell r="AA390">
            <v>46.57255</v>
          </cell>
          <cell r="AB390">
            <v>2.7151194531686004E-2</v>
          </cell>
          <cell r="AC390">
            <v>1.347750000000002</v>
          </cell>
          <cell r="AD390">
            <v>49.6387</v>
          </cell>
          <cell r="AE390">
            <v>50.986450000000005</v>
          </cell>
          <cell r="AF390">
            <v>2.2471855795319257E-2</v>
          </cell>
          <cell r="AG390">
            <v>0.37187999999999988</v>
          </cell>
          <cell r="AH390">
            <v>16.5487</v>
          </cell>
          <cell r="AI390">
            <v>16.920580000000001</v>
          </cell>
          <cell r="AJ390">
            <v>1.6446922154290299E-2</v>
          </cell>
          <cell r="AK390">
            <v>0.26151428571429286</v>
          </cell>
          <cell r="AL390">
            <v>15.900499999999999</v>
          </cell>
          <cell r="AM390">
            <v>16.162014285714292</v>
          </cell>
          <cell r="AN390">
            <v>2.545068928950148E-2</v>
          </cell>
          <cell r="AO390">
            <v>0.19439999999999916</v>
          </cell>
          <cell r="AP390">
            <v>7.6383000000000001</v>
          </cell>
          <cell r="AQ390">
            <v>7.8326999999999991</v>
          </cell>
          <cell r="AR390">
            <v>1.0108816174105801E-2</v>
          </cell>
          <cell r="AS390">
            <v>0.4211999999999968</v>
          </cell>
          <cell r="AT390">
            <v>41.666600000000003</v>
          </cell>
          <cell r="AU390">
            <v>42.087800000000001</v>
          </cell>
          <cell r="AV390">
            <v>2.3339642362777635E-2</v>
          </cell>
          <cell r="AW390">
            <v>0.82619999999996552</v>
          </cell>
          <cell r="AX390">
            <v>35.399000000000001</v>
          </cell>
          <cell r="AY390">
            <v>36.225199999999965</v>
          </cell>
          <cell r="AZ390">
            <v>1.6588996896311093E-2</v>
          </cell>
          <cell r="BA390">
            <v>0.1272857142857054</v>
          </cell>
          <cell r="BB390">
            <v>7.6729000000000003</v>
          </cell>
          <cell r="BC390">
            <v>7.8001857142857061</v>
          </cell>
        </row>
        <row r="391">
          <cell r="B391">
            <v>343</v>
          </cell>
          <cell r="C391">
            <v>163</v>
          </cell>
          <cell r="D391">
            <v>2.2824125469987053E-2</v>
          </cell>
          <cell r="E391">
            <v>1.3877638888888879</v>
          </cell>
          <cell r="F391">
            <v>60.802500000000002</v>
          </cell>
          <cell r="G391">
            <v>62.190263888888893</v>
          </cell>
          <cell r="H391">
            <v>3.1792174720511171E-2</v>
          </cell>
          <cell r="I391">
            <v>2.3520899999999938</v>
          </cell>
          <cell r="J391">
            <v>73.9833</v>
          </cell>
          <cell r="K391">
            <v>76.33538999999999</v>
          </cell>
          <cell r="L391">
            <v>4.1058748859534255E-2</v>
          </cell>
          <cell r="M391">
            <v>2.300111111111109E-2</v>
          </cell>
          <cell r="N391">
            <v>0.56020000000000003</v>
          </cell>
          <cell r="O391">
            <v>0.58320111111111117</v>
          </cell>
          <cell r="P391">
            <v>2.1760411921349556E-2</v>
          </cell>
          <cell r="Q391">
            <v>2.3676655555555519</v>
          </cell>
          <cell r="R391">
            <v>108.8061</v>
          </cell>
          <cell r="S391">
            <v>111.17376555555555</v>
          </cell>
          <cell r="T391">
            <v>3.7889424735105301E-2</v>
          </cell>
          <cell r="U391">
            <v>1.8211627777777832</v>
          </cell>
          <cell r="V391">
            <v>48.065199999999997</v>
          </cell>
          <cell r="W391">
            <v>49.886362777777784</v>
          </cell>
          <cell r="X391">
            <v>1.5849587316404366E-2</v>
          </cell>
          <cell r="Y391">
            <v>0.72670833333333507</v>
          </cell>
          <cell r="Z391">
            <v>45.850299999999997</v>
          </cell>
          <cell r="AA391">
            <v>46.577008333333332</v>
          </cell>
          <cell r="AB391">
            <v>2.7318794497930978E-2</v>
          </cell>
          <cell r="AC391">
            <v>1.3560694444444465</v>
          </cell>
          <cell r="AD391">
            <v>49.6387</v>
          </cell>
          <cell r="AE391">
            <v>50.994769444444444</v>
          </cell>
          <cell r="AF391">
            <v>2.2610570954549623E-2</v>
          </cell>
          <cell r="AG391">
            <v>0.37417555555555537</v>
          </cell>
          <cell r="AH391">
            <v>16.5487</v>
          </cell>
          <cell r="AI391">
            <v>16.922875555555557</v>
          </cell>
          <cell r="AJ391">
            <v>1.6548446365119252E-2</v>
          </cell>
          <cell r="AK391">
            <v>0.26312857142857865</v>
          </cell>
          <cell r="AL391">
            <v>15.900499999999999</v>
          </cell>
          <cell r="AM391">
            <v>16.163628571428578</v>
          </cell>
          <cell r="AN391">
            <v>2.5607792309807042E-2</v>
          </cell>
          <cell r="AO391">
            <v>0.19559999999999914</v>
          </cell>
          <cell r="AP391">
            <v>7.6383000000000001</v>
          </cell>
          <cell r="AQ391">
            <v>7.833899999999999</v>
          </cell>
          <cell r="AR391">
            <v>1.017121627394596E-2</v>
          </cell>
          <cell r="AS391">
            <v>0.42379999999999679</v>
          </cell>
          <cell r="AT391">
            <v>41.666600000000003</v>
          </cell>
          <cell r="AU391">
            <v>42.090400000000002</v>
          </cell>
          <cell r="AV391">
            <v>2.3483714229214536E-2</v>
          </cell>
          <cell r="AW391">
            <v>0.83129999999996529</v>
          </cell>
          <cell r="AX391">
            <v>35.399000000000001</v>
          </cell>
          <cell r="AY391">
            <v>36.230299999999964</v>
          </cell>
          <cell r="AZ391">
            <v>1.6691398111720421E-2</v>
          </cell>
          <cell r="BA391">
            <v>0.12807142857141965</v>
          </cell>
          <cell r="BB391">
            <v>7.6729000000000003</v>
          </cell>
          <cell r="BC391">
            <v>7.8009714285714198</v>
          </cell>
        </row>
        <row r="392">
          <cell r="B392">
            <v>344</v>
          </cell>
          <cell r="C392">
            <v>164</v>
          </cell>
          <cell r="D392">
            <v>2.2964150779618872E-2</v>
          </cell>
          <cell r="E392">
            <v>1.3962777777777768</v>
          </cell>
          <cell r="F392">
            <v>60.802500000000002</v>
          </cell>
          <cell r="G392">
            <v>62.198777777777778</v>
          </cell>
          <cell r="H392">
            <v>3.1987218737201423E-2</v>
          </cell>
          <cell r="I392">
            <v>2.3665199999999937</v>
          </cell>
          <cell r="J392">
            <v>73.9833</v>
          </cell>
          <cell r="K392">
            <v>76.349819999999994</v>
          </cell>
          <cell r="L392">
            <v>4.1310643024316668E-2</v>
          </cell>
          <cell r="M392">
            <v>2.3142222222222199E-2</v>
          </cell>
          <cell r="N392">
            <v>0.56020000000000003</v>
          </cell>
          <cell r="O392">
            <v>0.58334222222222221</v>
          </cell>
          <cell r="P392">
            <v>2.1893911380989735E-2</v>
          </cell>
          <cell r="Q392">
            <v>2.3821911111111072</v>
          </cell>
          <cell r="R392">
            <v>108.8061</v>
          </cell>
          <cell r="S392">
            <v>111.18829111111111</v>
          </cell>
          <cell r="T392">
            <v>3.8121875193602883E-2</v>
          </cell>
          <cell r="U392">
            <v>1.8323355555555609</v>
          </cell>
          <cell r="V392">
            <v>48.065199999999997</v>
          </cell>
          <cell r="W392">
            <v>49.897535555555557</v>
          </cell>
          <cell r="X392">
            <v>1.5946824048406846E-2</v>
          </cell>
          <cell r="Y392">
            <v>0.73116666666666852</v>
          </cell>
          <cell r="Z392">
            <v>45.850299999999997</v>
          </cell>
          <cell r="AA392">
            <v>46.581466666666664</v>
          </cell>
          <cell r="AB392">
            <v>2.7486394464175952E-2</v>
          </cell>
          <cell r="AC392">
            <v>1.3643888888888909</v>
          </cell>
          <cell r="AD392">
            <v>49.6387</v>
          </cell>
          <cell r="AE392">
            <v>51.00308888888889</v>
          </cell>
          <cell r="AF392">
            <v>2.2749286113779989E-2</v>
          </cell>
          <cell r="AG392">
            <v>0.37647111111111092</v>
          </cell>
          <cell r="AH392">
            <v>16.5487</v>
          </cell>
          <cell r="AI392">
            <v>16.925171111111112</v>
          </cell>
          <cell r="AJ392">
            <v>1.6649970575948202E-2</v>
          </cell>
          <cell r="AK392">
            <v>0.26474285714286439</v>
          </cell>
          <cell r="AL392">
            <v>15.900499999999999</v>
          </cell>
          <cell r="AM392">
            <v>16.165242857142864</v>
          </cell>
          <cell r="AN392">
            <v>2.576489533011261E-2</v>
          </cell>
          <cell r="AO392">
            <v>0.19679999999999914</v>
          </cell>
          <cell r="AP392">
            <v>7.6383000000000001</v>
          </cell>
          <cell r="AQ392">
            <v>7.8350999999999988</v>
          </cell>
          <cell r="AR392">
            <v>1.0233616373786119E-2</v>
          </cell>
          <cell r="AS392">
            <v>0.42639999999999673</v>
          </cell>
          <cell r="AT392">
            <v>41.666600000000003</v>
          </cell>
          <cell r="AU392">
            <v>42.092999999999996</v>
          </cell>
          <cell r="AV392">
            <v>2.3627786095651436E-2</v>
          </cell>
          <cell r="AW392">
            <v>0.83639999999996506</v>
          </cell>
          <cell r="AX392">
            <v>35.399000000000001</v>
          </cell>
          <cell r="AY392">
            <v>36.235399999999963</v>
          </cell>
          <cell r="AZ392">
            <v>1.6793799327129749E-2</v>
          </cell>
          <cell r="BA392">
            <v>0.12885714285713387</v>
          </cell>
          <cell r="BB392">
            <v>7.6729000000000003</v>
          </cell>
          <cell r="BC392">
            <v>7.8017571428571344</v>
          </cell>
        </row>
        <row r="393">
          <cell r="B393">
            <v>345</v>
          </cell>
          <cell r="C393">
            <v>165</v>
          </cell>
          <cell r="D393">
            <v>2.3104176089250694E-2</v>
          </cell>
          <cell r="E393">
            <v>1.4047916666666656</v>
          </cell>
          <cell r="F393">
            <v>60.802500000000002</v>
          </cell>
          <cell r="G393">
            <v>62.20729166666667</v>
          </cell>
          <cell r="H393">
            <v>3.2182262753891674E-2</v>
          </cell>
          <cell r="I393">
            <v>2.3809499999999937</v>
          </cell>
          <cell r="J393">
            <v>73.9833</v>
          </cell>
          <cell r="K393">
            <v>76.364249999999998</v>
          </cell>
          <cell r="L393">
            <v>4.1562537189099087E-2</v>
          </cell>
          <cell r="M393">
            <v>2.3283333333333312E-2</v>
          </cell>
          <cell r="N393">
            <v>0.56020000000000003</v>
          </cell>
          <cell r="O393">
            <v>0.58348333333333335</v>
          </cell>
          <cell r="P393">
            <v>2.2027410840629917E-2</v>
          </cell>
          <cell r="Q393">
            <v>2.3967166666666628</v>
          </cell>
          <cell r="R393">
            <v>108.8061</v>
          </cell>
          <cell r="S393">
            <v>111.20281666666666</v>
          </cell>
          <cell r="T393">
            <v>3.8354325652100459E-2</v>
          </cell>
          <cell r="U393">
            <v>1.8435083333333391</v>
          </cell>
          <cell r="V393">
            <v>48.065199999999997</v>
          </cell>
          <cell r="W393">
            <v>49.908708333333337</v>
          </cell>
          <cell r="X393">
            <v>1.604406078040933E-2</v>
          </cell>
          <cell r="Y393">
            <v>0.73562500000000186</v>
          </cell>
          <cell r="Z393">
            <v>45.850299999999997</v>
          </cell>
          <cell r="AA393">
            <v>46.585924999999996</v>
          </cell>
          <cell r="AB393">
            <v>2.7653994430420929E-2</v>
          </cell>
          <cell r="AC393">
            <v>1.3727083333333354</v>
          </cell>
          <cell r="AD393">
            <v>49.6387</v>
          </cell>
          <cell r="AE393">
            <v>51.011408333333335</v>
          </cell>
          <cell r="AF393">
            <v>2.2888001273010352E-2</v>
          </cell>
          <cell r="AG393">
            <v>0.37876666666666647</v>
          </cell>
          <cell r="AH393">
            <v>16.5487</v>
          </cell>
          <cell r="AI393">
            <v>16.927466666666668</v>
          </cell>
          <cell r="AJ393">
            <v>1.6751494786777156E-2</v>
          </cell>
          <cell r="AK393">
            <v>0.26635714285715018</v>
          </cell>
          <cell r="AL393">
            <v>15.900499999999999</v>
          </cell>
          <cell r="AM393">
            <v>16.16685714285715</v>
          </cell>
          <cell r="AN393">
            <v>2.5921998350418175E-2</v>
          </cell>
          <cell r="AO393">
            <v>0.19799999999999912</v>
          </cell>
          <cell r="AP393">
            <v>7.6383000000000001</v>
          </cell>
          <cell r="AQ393">
            <v>7.8362999999999996</v>
          </cell>
          <cell r="AR393">
            <v>1.0296016473626279E-2</v>
          </cell>
          <cell r="AS393">
            <v>0.42899999999999666</v>
          </cell>
          <cell r="AT393">
            <v>41.666600000000003</v>
          </cell>
          <cell r="AU393">
            <v>42.095599999999997</v>
          </cell>
          <cell r="AV393">
            <v>2.3771857962088333E-2</v>
          </cell>
          <cell r="AW393">
            <v>0.84149999999996494</v>
          </cell>
          <cell r="AX393">
            <v>35.399000000000001</v>
          </cell>
          <cell r="AY393">
            <v>36.240499999999969</v>
          </cell>
          <cell r="AZ393">
            <v>1.6896200542539076E-2</v>
          </cell>
          <cell r="BA393">
            <v>0.12964285714284809</v>
          </cell>
          <cell r="BB393">
            <v>7.6729000000000003</v>
          </cell>
          <cell r="BC393">
            <v>7.8025428571428481</v>
          </cell>
        </row>
        <row r="394">
          <cell r="B394">
            <v>346</v>
          </cell>
          <cell r="C394">
            <v>166</v>
          </cell>
          <cell r="D394">
            <v>2.3244201398882516E-2</v>
          </cell>
          <cell r="E394">
            <v>1.4133055555555545</v>
          </cell>
          <cell r="F394">
            <v>60.802500000000002</v>
          </cell>
          <cell r="G394">
            <v>62.215805555555555</v>
          </cell>
          <cell r="H394">
            <v>3.2377306770581926E-2</v>
          </cell>
          <cell r="I394">
            <v>2.3953799999999936</v>
          </cell>
          <cell r="J394">
            <v>73.9833</v>
          </cell>
          <cell r="K394">
            <v>76.378679999999989</v>
          </cell>
          <cell r="L394">
            <v>4.1814431353881513E-2</v>
          </cell>
          <cell r="M394">
            <v>2.3424444444444425E-2</v>
          </cell>
          <cell r="N394">
            <v>0.56020000000000003</v>
          </cell>
          <cell r="O394">
            <v>0.5836244444444445</v>
          </cell>
          <cell r="P394">
            <v>2.2160910300270099E-2</v>
          </cell>
          <cell r="Q394">
            <v>2.4112422222222185</v>
          </cell>
          <cell r="R394">
            <v>108.8061</v>
          </cell>
          <cell r="S394">
            <v>111.21734222222221</v>
          </cell>
          <cell r="T394">
            <v>3.8586776110598041E-2</v>
          </cell>
          <cell r="U394">
            <v>1.8546811111111168</v>
          </cell>
          <cell r="V394">
            <v>48.065199999999997</v>
          </cell>
          <cell r="W394">
            <v>49.919881111111117</v>
          </cell>
          <cell r="X394">
            <v>1.614129751241181E-2</v>
          </cell>
          <cell r="Y394">
            <v>0.74008333333333509</v>
          </cell>
          <cell r="Z394">
            <v>45.850299999999997</v>
          </cell>
          <cell r="AA394">
            <v>46.590383333333335</v>
          </cell>
          <cell r="AB394">
            <v>2.7821594396665903E-2</v>
          </cell>
          <cell r="AC394">
            <v>1.38102777777778</v>
          </cell>
          <cell r="AD394">
            <v>49.6387</v>
          </cell>
          <cell r="AE394">
            <v>51.019727777777781</v>
          </cell>
          <cell r="AF394">
            <v>2.3026716432240725E-2</v>
          </cell>
          <cell r="AG394">
            <v>0.38106222222222197</v>
          </cell>
          <cell r="AH394">
            <v>16.5487</v>
          </cell>
          <cell r="AI394">
            <v>16.929762222222223</v>
          </cell>
          <cell r="AJ394">
            <v>1.685301899760611E-2</v>
          </cell>
          <cell r="AK394">
            <v>0.26797142857143591</v>
          </cell>
          <cell r="AL394">
            <v>15.900499999999999</v>
          </cell>
          <cell r="AM394">
            <v>16.168471428571436</v>
          </cell>
          <cell r="AN394">
            <v>2.607910137072374E-2</v>
          </cell>
          <cell r="AO394">
            <v>0.19919999999999913</v>
          </cell>
          <cell r="AP394">
            <v>7.6383000000000001</v>
          </cell>
          <cell r="AQ394">
            <v>7.8374999999999995</v>
          </cell>
          <cell r="AR394">
            <v>1.0358416573466438E-2</v>
          </cell>
          <cell r="AS394">
            <v>0.43159999999999671</v>
          </cell>
          <cell r="AT394">
            <v>41.666600000000003</v>
          </cell>
          <cell r="AU394">
            <v>42.098199999999999</v>
          </cell>
          <cell r="AV394">
            <v>2.3915929828525233E-2</v>
          </cell>
          <cell r="AW394">
            <v>0.84659999999996471</v>
          </cell>
          <cell r="AX394">
            <v>35.399000000000001</v>
          </cell>
          <cell r="AY394">
            <v>36.245599999999968</v>
          </cell>
          <cell r="AZ394">
            <v>1.6998601757948404E-2</v>
          </cell>
          <cell r="BA394">
            <v>0.13042857142856232</v>
          </cell>
          <cell r="BB394">
            <v>7.6729000000000003</v>
          </cell>
          <cell r="BC394">
            <v>7.8033285714285627</v>
          </cell>
        </row>
        <row r="395">
          <cell r="B395">
            <v>347</v>
          </cell>
          <cell r="C395">
            <v>167</v>
          </cell>
          <cell r="D395">
            <v>2.3384226708514345E-2</v>
          </cell>
          <cell r="E395">
            <v>1.4218194444444434</v>
          </cell>
          <cell r="F395">
            <v>60.802500000000002</v>
          </cell>
          <cell r="G395">
            <v>62.224319444444447</v>
          </cell>
          <cell r="H395">
            <v>3.2572350787272178E-2</v>
          </cell>
          <cell r="I395">
            <v>2.4098099999999936</v>
          </cell>
          <cell r="J395">
            <v>73.9833</v>
          </cell>
          <cell r="K395">
            <v>76.393109999999993</v>
          </cell>
          <cell r="L395">
            <v>4.2066325518663926E-2</v>
          </cell>
          <cell r="M395">
            <v>2.3565555555555534E-2</v>
          </cell>
          <cell r="N395">
            <v>0.56020000000000003</v>
          </cell>
          <cell r="O395">
            <v>0.58376555555555554</v>
          </cell>
          <cell r="P395">
            <v>2.2294409759910282E-2</v>
          </cell>
          <cell r="Q395">
            <v>2.4257677777777737</v>
          </cell>
          <cell r="R395">
            <v>108.8061</v>
          </cell>
          <cell r="S395">
            <v>111.23186777777778</v>
          </cell>
          <cell r="T395">
            <v>3.8819226569095616E-2</v>
          </cell>
          <cell r="U395">
            <v>1.8658538888888947</v>
          </cell>
          <cell r="V395">
            <v>48.065199999999997</v>
          </cell>
          <cell r="W395">
            <v>49.93105388888889</v>
          </cell>
          <cell r="X395">
            <v>1.623853424441429E-2</v>
          </cell>
          <cell r="Y395">
            <v>0.74454166666666843</v>
          </cell>
          <cell r="Z395">
            <v>45.850299999999997</v>
          </cell>
          <cell r="AA395">
            <v>46.594841666666667</v>
          </cell>
          <cell r="AB395">
            <v>2.7989194362910884E-2</v>
          </cell>
          <cell r="AC395">
            <v>1.3893472222222243</v>
          </cell>
          <cell r="AD395">
            <v>49.6387</v>
          </cell>
          <cell r="AE395">
            <v>51.028047222222227</v>
          </cell>
          <cell r="AF395">
            <v>2.3165431591471088E-2</v>
          </cell>
          <cell r="AG395">
            <v>0.38335777777777758</v>
          </cell>
          <cell r="AH395">
            <v>16.5487</v>
          </cell>
          <cell r="AI395">
            <v>16.932057777777779</v>
          </cell>
          <cell r="AJ395">
            <v>1.695454320843506E-2</v>
          </cell>
          <cell r="AK395">
            <v>0.2695857142857217</v>
          </cell>
          <cell r="AL395">
            <v>15.900499999999999</v>
          </cell>
          <cell r="AM395">
            <v>16.170085714285722</v>
          </cell>
          <cell r="AN395">
            <v>2.6236204391029305E-2</v>
          </cell>
          <cell r="AO395">
            <v>0.20039999999999911</v>
          </cell>
          <cell r="AP395">
            <v>7.6383000000000001</v>
          </cell>
          <cell r="AQ395">
            <v>7.8386999999999993</v>
          </cell>
          <cell r="AR395">
            <v>1.0420816673306596E-2</v>
          </cell>
          <cell r="AS395">
            <v>0.4341999999999967</v>
          </cell>
          <cell r="AT395">
            <v>41.666600000000003</v>
          </cell>
          <cell r="AU395">
            <v>42.1008</v>
          </cell>
          <cell r="AV395">
            <v>2.4060001694962134E-2</v>
          </cell>
          <cell r="AW395">
            <v>0.85169999999996449</v>
          </cell>
          <cell r="AX395">
            <v>35.399000000000001</v>
          </cell>
          <cell r="AY395">
            <v>36.250699999999966</v>
          </cell>
          <cell r="AZ395">
            <v>1.7101002973357732E-2</v>
          </cell>
          <cell r="BA395">
            <v>0.13121428571427657</v>
          </cell>
          <cell r="BB395">
            <v>7.6729000000000003</v>
          </cell>
          <cell r="BC395">
            <v>7.8041142857142765</v>
          </cell>
        </row>
        <row r="396">
          <cell r="B396">
            <v>348</v>
          </cell>
          <cell r="C396">
            <v>168</v>
          </cell>
          <cell r="D396">
            <v>2.3524252018146168E-2</v>
          </cell>
          <cell r="E396">
            <v>1.4303333333333323</v>
          </cell>
          <cell r="F396">
            <v>60.802500000000002</v>
          </cell>
          <cell r="G396">
            <v>62.232833333333332</v>
          </cell>
          <cell r="H396">
            <v>3.276739480396243E-2</v>
          </cell>
          <cell r="I396">
            <v>2.4242399999999935</v>
          </cell>
          <cell r="J396">
            <v>73.9833</v>
          </cell>
          <cell r="K396">
            <v>76.407539999999997</v>
          </cell>
          <cell r="L396">
            <v>4.2318219683446345E-2</v>
          </cell>
          <cell r="M396">
            <v>2.3706666666666647E-2</v>
          </cell>
          <cell r="N396">
            <v>0.56020000000000003</v>
          </cell>
          <cell r="O396">
            <v>0.58390666666666668</v>
          </cell>
          <cell r="P396">
            <v>2.2427909219550464E-2</v>
          </cell>
          <cell r="Q396">
            <v>2.4402933333333294</v>
          </cell>
          <cell r="R396">
            <v>108.8061</v>
          </cell>
          <cell r="S396">
            <v>111.24639333333333</v>
          </cell>
          <cell r="T396">
            <v>3.9051677027593192E-2</v>
          </cell>
          <cell r="U396">
            <v>1.8770266666666724</v>
          </cell>
          <cell r="V396">
            <v>48.065199999999997</v>
          </cell>
          <cell r="W396">
            <v>49.94222666666667</v>
          </cell>
          <cell r="X396">
            <v>1.633577097641677E-2</v>
          </cell>
          <cell r="Y396">
            <v>0.74900000000000189</v>
          </cell>
          <cell r="Z396">
            <v>45.850299999999997</v>
          </cell>
          <cell r="AA396">
            <v>46.599299999999999</v>
          </cell>
          <cell r="AB396">
            <v>2.8156794329155858E-2</v>
          </cell>
          <cell r="AC396">
            <v>1.3976666666666688</v>
          </cell>
          <cell r="AD396">
            <v>49.6387</v>
          </cell>
          <cell r="AE396">
            <v>51.036366666666666</v>
          </cell>
          <cell r="AF396">
            <v>2.3304146750701454E-2</v>
          </cell>
          <cell r="AG396">
            <v>0.38565333333333313</v>
          </cell>
          <cell r="AH396">
            <v>16.5487</v>
          </cell>
          <cell r="AI396">
            <v>16.934353333333334</v>
          </cell>
          <cell r="AJ396">
            <v>1.7056067419264014E-2</v>
          </cell>
          <cell r="AK396">
            <v>0.27120000000000744</v>
          </cell>
          <cell r="AL396">
            <v>15.900499999999999</v>
          </cell>
          <cell r="AM396">
            <v>16.171700000000008</v>
          </cell>
          <cell r="AN396">
            <v>2.6393307411334867E-2</v>
          </cell>
          <cell r="AO396">
            <v>0.20159999999999911</v>
          </cell>
          <cell r="AP396">
            <v>7.6383000000000001</v>
          </cell>
          <cell r="AQ396">
            <v>7.8398999999999992</v>
          </cell>
          <cell r="AR396">
            <v>1.0483216773146757E-2</v>
          </cell>
          <cell r="AS396">
            <v>0.43679999999999664</v>
          </cell>
          <cell r="AT396">
            <v>41.666600000000003</v>
          </cell>
          <cell r="AU396">
            <v>42.103400000000001</v>
          </cell>
          <cell r="AV396">
            <v>2.4204073561399031E-2</v>
          </cell>
          <cell r="AW396">
            <v>0.85679999999996426</v>
          </cell>
          <cell r="AX396">
            <v>35.399000000000001</v>
          </cell>
          <cell r="AY396">
            <v>36.255799999999965</v>
          </cell>
          <cell r="AZ396">
            <v>1.720340418876706E-2</v>
          </cell>
          <cell r="BA396">
            <v>0.13199999999999079</v>
          </cell>
          <cell r="BB396">
            <v>7.6729000000000003</v>
          </cell>
          <cell r="BC396">
            <v>7.8048999999999911</v>
          </cell>
        </row>
        <row r="397">
          <cell r="B397">
            <v>349</v>
          </cell>
          <cell r="C397">
            <v>169</v>
          </cell>
          <cell r="D397">
            <v>2.3664277327777986E-2</v>
          </cell>
          <cell r="E397">
            <v>1.4388472222222213</v>
          </cell>
          <cell r="F397">
            <v>60.802500000000002</v>
          </cell>
          <cell r="G397">
            <v>62.241347222222224</v>
          </cell>
          <cell r="H397">
            <v>3.2962438820652681E-2</v>
          </cell>
          <cell r="I397">
            <v>2.4386699999999939</v>
          </cell>
          <cell r="J397">
            <v>73.9833</v>
          </cell>
          <cell r="K397">
            <v>76.421969999999988</v>
          </cell>
          <cell r="L397">
            <v>4.2570113848228765E-2</v>
          </cell>
          <cell r="M397">
            <v>2.3847777777777759E-2</v>
          </cell>
          <cell r="N397">
            <v>0.56020000000000003</v>
          </cell>
          <cell r="O397">
            <v>0.58404777777777783</v>
          </cell>
          <cell r="P397">
            <v>2.2561408679190639E-2</v>
          </cell>
          <cell r="Q397">
            <v>2.4548188888888851</v>
          </cell>
          <cell r="R397">
            <v>108.8061</v>
          </cell>
          <cell r="S397">
            <v>111.26091888888888</v>
          </cell>
          <cell r="T397">
            <v>3.9284127486090774E-2</v>
          </cell>
          <cell r="U397">
            <v>1.8881994444444501</v>
          </cell>
          <cell r="V397">
            <v>48.065199999999997</v>
          </cell>
          <cell r="W397">
            <v>49.95339944444445</v>
          </cell>
          <cell r="X397">
            <v>1.6433007708419253E-2</v>
          </cell>
          <cell r="Y397">
            <v>0.75345833333333523</v>
          </cell>
          <cell r="Z397">
            <v>45.850299999999997</v>
          </cell>
          <cell r="AA397">
            <v>46.603758333333332</v>
          </cell>
          <cell r="AB397">
            <v>2.8324394295400835E-2</v>
          </cell>
          <cell r="AC397">
            <v>1.4059861111111132</v>
          </cell>
          <cell r="AD397">
            <v>49.6387</v>
          </cell>
          <cell r="AE397">
            <v>51.044686111111112</v>
          </cell>
          <cell r="AF397">
            <v>2.344286190993182E-2</v>
          </cell>
          <cell r="AG397">
            <v>0.38794888888888873</v>
          </cell>
          <cell r="AH397">
            <v>16.5487</v>
          </cell>
          <cell r="AI397">
            <v>16.93664888888889</v>
          </cell>
          <cell r="AJ397">
            <v>1.7157591630092967E-2</v>
          </cell>
          <cell r="AK397">
            <v>0.27281428571429317</v>
          </cell>
          <cell r="AL397">
            <v>15.900499999999999</v>
          </cell>
          <cell r="AM397">
            <v>16.173314285714291</v>
          </cell>
          <cell r="AN397">
            <v>2.6550410431640435E-2</v>
          </cell>
          <cell r="AO397">
            <v>0.20279999999999912</v>
          </cell>
          <cell r="AP397">
            <v>7.6383000000000001</v>
          </cell>
          <cell r="AQ397">
            <v>7.8410999999999991</v>
          </cell>
          <cell r="AR397">
            <v>1.0545616872986916E-2</v>
          </cell>
          <cell r="AS397">
            <v>0.43939999999999657</v>
          </cell>
          <cell r="AT397">
            <v>41.666600000000003</v>
          </cell>
          <cell r="AU397">
            <v>42.106000000000002</v>
          </cell>
          <cell r="AV397">
            <v>2.4348145427835928E-2</v>
          </cell>
          <cell r="AW397">
            <v>0.86189999999996403</v>
          </cell>
          <cell r="AX397">
            <v>35.399000000000001</v>
          </cell>
          <cell r="AY397">
            <v>36.260899999999964</v>
          </cell>
          <cell r="AZ397">
            <v>1.7305805404176387E-2</v>
          </cell>
          <cell r="BA397">
            <v>0.13278571428570501</v>
          </cell>
          <cell r="BB397">
            <v>7.6729000000000003</v>
          </cell>
          <cell r="BC397">
            <v>7.8056857142857057</v>
          </cell>
        </row>
        <row r="398">
          <cell r="B398">
            <v>350</v>
          </cell>
          <cell r="C398">
            <v>170</v>
          </cell>
          <cell r="D398">
            <v>2.3804302637409808E-2</v>
          </cell>
          <cell r="E398">
            <v>1.44736111111111</v>
          </cell>
          <cell r="F398">
            <v>60.802500000000002</v>
          </cell>
          <cell r="G398">
            <v>62.249861111111109</v>
          </cell>
          <cell r="H398">
            <v>3.315748283734294E-2</v>
          </cell>
          <cell r="I398">
            <v>2.4530999999999938</v>
          </cell>
          <cell r="J398">
            <v>73.9833</v>
          </cell>
          <cell r="K398">
            <v>76.436399999999992</v>
          </cell>
          <cell r="L398">
            <v>4.2822008013011184E-2</v>
          </cell>
          <cell r="M398">
            <v>2.3988888888888869E-2</v>
          </cell>
          <cell r="N398">
            <v>0.56020000000000003</v>
          </cell>
          <cell r="O398">
            <v>0.58418888888888887</v>
          </cell>
          <cell r="P398">
            <v>2.2694908138830825E-2</v>
          </cell>
          <cell r="Q398">
            <v>2.4693444444444403</v>
          </cell>
          <cell r="R398">
            <v>108.8061</v>
          </cell>
          <cell r="S398">
            <v>111.27544444444445</v>
          </cell>
          <cell r="T398">
            <v>3.9516577944588356E-2</v>
          </cell>
          <cell r="U398">
            <v>1.899372222222228</v>
          </cell>
          <cell r="V398">
            <v>48.065199999999997</v>
          </cell>
          <cell r="W398">
            <v>49.964572222222223</v>
          </cell>
          <cell r="X398">
            <v>1.6530244440421733E-2</v>
          </cell>
          <cell r="Y398">
            <v>0.75791666666666857</v>
          </cell>
          <cell r="Z398">
            <v>45.850299999999997</v>
          </cell>
          <cell r="AA398">
            <v>46.608216666666664</v>
          </cell>
          <cell r="AB398">
            <v>2.8491994261645809E-2</v>
          </cell>
          <cell r="AC398">
            <v>1.4143055555555577</v>
          </cell>
          <cell r="AD398">
            <v>49.6387</v>
          </cell>
          <cell r="AE398">
            <v>51.053005555555558</v>
          </cell>
          <cell r="AF398">
            <v>2.3581577069162182E-2</v>
          </cell>
          <cell r="AG398">
            <v>0.39024444444444428</v>
          </cell>
          <cell r="AH398">
            <v>16.5487</v>
          </cell>
          <cell r="AI398">
            <v>16.938944444444445</v>
          </cell>
          <cell r="AJ398">
            <v>1.7259115840921917E-2</v>
          </cell>
          <cell r="AK398">
            <v>0.27442857142857896</v>
          </cell>
          <cell r="AL398">
            <v>15.900499999999999</v>
          </cell>
          <cell r="AM398">
            <v>16.174928571428577</v>
          </cell>
          <cell r="AN398">
            <v>2.6707513451945997E-2</v>
          </cell>
          <cell r="AO398">
            <v>0.2039999999999991</v>
          </cell>
          <cell r="AP398">
            <v>7.6383000000000001</v>
          </cell>
          <cell r="AQ398">
            <v>7.8422999999999989</v>
          </cell>
          <cell r="AR398">
            <v>1.0608016972827075E-2</v>
          </cell>
          <cell r="AS398">
            <v>0.44199999999999662</v>
          </cell>
          <cell r="AT398">
            <v>41.666600000000003</v>
          </cell>
          <cell r="AU398">
            <v>42.108599999999996</v>
          </cell>
          <cell r="AV398">
            <v>2.4492217294272828E-2</v>
          </cell>
          <cell r="AW398">
            <v>0.8669999999999638</v>
          </cell>
          <cell r="AX398">
            <v>35.399000000000001</v>
          </cell>
          <cell r="AY398">
            <v>36.265999999999963</v>
          </cell>
          <cell r="AZ398">
            <v>1.7408206619585715E-2</v>
          </cell>
          <cell r="BA398">
            <v>0.13357142857141927</v>
          </cell>
          <cell r="BB398">
            <v>7.6729000000000003</v>
          </cell>
          <cell r="BC398">
            <v>7.8064714285714194</v>
          </cell>
        </row>
        <row r="399">
          <cell r="B399">
            <v>351</v>
          </cell>
          <cell r="C399">
            <v>171</v>
          </cell>
          <cell r="D399">
            <v>2.3944327947041631E-2</v>
          </cell>
          <cell r="E399">
            <v>1.4558749999999987</v>
          </cell>
          <cell r="F399">
            <v>60.802500000000002</v>
          </cell>
          <cell r="G399">
            <v>62.258375000000001</v>
          </cell>
          <cell r="H399">
            <v>3.3352526854033192E-2</v>
          </cell>
          <cell r="I399">
            <v>2.4675299999999938</v>
          </cell>
          <cell r="J399">
            <v>73.9833</v>
          </cell>
          <cell r="K399">
            <v>76.450829999999996</v>
          </cell>
          <cell r="L399">
            <v>4.3073902177793603E-2</v>
          </cell>
          <cell r="M399">
            <v>2.4129999999999981E-2</v>
          </cell>
          <cell r="N399">
            <v>0.56020000000000003</v>
          </cell>
          <cell r="O399">
            <v>0.58433000000000002</v>
          </cell>
          <cell r="P399">
            <v>2.2828407598471007E-2</v>
          </cell>
          <cell r="Q399">
            <v>2.483869999999996</v>
          </cell>
          <cell r="R399">
            <v>108.8061</v>
          </cell>
          <cell r="S399">
            <v>111.28997</v>
          </cell>
          <cell r="T399">
            <v>3.9749028403085931E-2</v>
          </cell>
          <cell r="U399">
            <v>1.9105450000000057</v>
          </cell>
          <cell r="V399">
            <v>48.065199999999997</v>
          </cell>
          <cell r="W399">
            <v>49.975745000000003</v>
          </cell>
          <cell r="X399">
            <v>1.6627481172424213E-2</v>
          </cell>
          <cell r="Y399">
            <v>0.7623750000000018</v>
          </cell>
          <cell r="Z399">
            <v>45.850299999999997</v>
          </cell>
          <cell r="AA399">
            <v>46.612674999999996</v>
          </cell>
          <cell r="AB399">
            <v>2.8659594227890786E-2</v>
          </cell>
          <cell r="AC399">
            <v>1.4226250000000022</v>
          </cell>
          <cell r="AD399">
            <v>49.6387</v>
          </cell>
          <cell r="AE399">
            <v>51.061325000000004</v>
          </cell>
          <cell r="AF399">
            <v>2.3720292228392548E-2</v>
          </cell>
          <cell r="AG399">
            <v>0.39253999999999978</v>
          </cell>
          <cell r="AH399">
            <v>16.5487</v>
          </cell>
          <cell r="AI399">
            <v>16.941240000000001</v>
          </cell>
          <cell r="AJ399">
            <v>1.7360640051750871E-2</v>
          </cell>
          <cell r="AK399">
            <v>0.27604285714286469</v>
          </cell>
          <cell r="AL399">
            <v>15.900499999999999</v>
          </cell>
          <cell r="AM399">
            <v>16.176542857142863</v>
          </cell>
          <cell r="AN399">
            <v>2.6864616472251562E-2</v>
          </cell>
          <cell r="AO399">
            <v>0.20519999999999911</v>
          </cell>
          <cell r="AP399">
            <v>7.6383000000000001</v>
          </cell>
          <cell r="AQ399">
            <v>7.8434999999999988</v>
          </cell>
          <cell r="AR399">
            <v>1.0670417072667233E-2</v>
          </cell>
          <cell r="AS399">
            <v>0.44459999999999666</v>
          </cell>
          <cell r="AT399">
            <v>41.666600000000003</v>
          </cell>
          <cell r="AU399">
            <v>42.111199999999997</v>
          </cell>
          <cell r="AV399">
            <v>2.4636289160709729E-2</v>
          </cell>
          <cell r="AW399">
            <v>0.87209999999996357</v>
          </cell>
          <cell r="AX399">
            <v>35.399000000000001</v>
          </cell>
          <cell r="AY399">
            <v>36.271099999999961</v>
          </cell>
          <cell r="AZ399">
            <v>1.7510607834995043E-2</v>
          </cell>
          <cell r="BA399">
            <v>0.13435714285713349</v>
          </cell>
          <cell r="BB399">
            <v>7.6729000000000003</v>
          </cell>
          <cell r="BC399">
            <v>7.807257142857134</v>
          </cell>
        </row>
        <row r="400">
          <cell r="B400">
            <v>352</v>
          </cell>
          <cell r="C400">
            <v>172</v>
          </cell>
          <cell r="D400">
            <v>2.4084353256673453E-2</v>
          </cell>
          <cell r="E400">
            <v>1.4643888888888879</v>
          </cell>
          <cell r="F400">
            <v>60.802500000000002</v>
          </cell>
          <cell r="G400">
            <v>62.266888888888893</v>
          </cell>
          <cell r="H400">
            <v>3.3547570870723444E-2</v>
          </cell>
          <cell r="I400">
            <v>2.4819599999999937</v>
          </cell>
          <cell r="J400">
            <v>73.9833</v>
          </cell>
          <cell r="K400">
            <v>76.465260000000001</v>
          </cell>
          <cell r="L400">
            <v>4.3325796342576023E-2</v>
          </cell>
          <cell r="M400">
            <v>2.4271111111111094E-2</v>
          </cell>
          <cell r="N400">
            <v>0.56020000000000003</v>
          </cell>
          <cell r="O400">
            <v>0.58447111111111116</v>
          </cell>
          <cell r="P400">
            <v>2.296190705811119E-2</v>
          </cell>
          <cell r="Q400">
            <v>2.4983955555555517</v>
          </cell>
          <cell r="R400">
            <v>108.8061</v>
          </cell>
          <cell r="S400">
            <v>111.30449555555555</v>
          </cell>
          <cell r="T400">
            <v>3.9981478861583507E-2</v>
          </cell>
          <cell r="U400">
            <v>1.9217177777777839</v>
          </cell>
          <cell r="V400">
            <v>48.065199999999997</v>
          </cell>
          <cell r="W400">
            <v>49.986917777777784</v>
          </cell>
          <cell r="X400">
            <v>1.6724717904426693E-2</v>
          </cell>
          <cell r="Y400">
            <v>0.76683333333333525</v>
          </cell>
          <cell r="Z400">
            <v>45.850299999999997</v>
          </cell>
          <cell r="AA400">
            <v>46.617133333333335</v>
          </cell>
          <cell r="AB400">
            <v>2.882719419413576E-2</v>
          </cell>
          <cell r="AC400">
            <v>1.4309444444444466</v>
          </cell>
          <cell r="AD400">
            <v>49.6387</v>
          </cell>
          <cell r="AE400">
            <v>51.06964444444445</v>
          </cell>
          <cell r="AF400">
            <v>2.3859007387622918E-2</v>
          </cell>
          <cell r="AG400">
            <v>0.39483555555555533</v>
          </cell>
          <cell r="AH400">
            <v>16.5487</v>
          </cell>
          <cell r="AI400">
            <v>16.943535555555556</v>
          </cell>
          <cell r="AJ400">
            <v>1.7462164262579825E-2</v>
          </cell>
          <cell r="AK400">
            <v>0.27765714285715049</v>
          </cell>
          <cell r="AL400">
            <v>15.900499999999999</v>
          </cell>
          <cell r="AM400">
            <v>16.178157142857149</v>
          </cell>
          <cell r="AN400">
            <v>2.7021719492557127E-2</v>
          </cell>
          <cell r="AO400">
            <v>0.20639999999999908</v>
          </cell>
          <cell r="AP400">
            <v>7.6383000000000001</v>
          </cell>
          <cell r="AQ400">
            <v>7.8446999999999996</v>
          </cell>
          <cell r="AR400">
            <v>1.0732817172507392E-2</v>
          </cell>
          <cell r="AS400">
            <v>0.4471999999999966</v>
          </cell>
          <cell r="AT400">
            <v>41.666600000000003</v>
          </cell>
          <cell r="AU400">
            <v>42.113799999999998</v>
          </cell>
          <cell r="AV400">
            <v>2.4780361027146626E-2</v>
          </cell>
          <cell r="AW400">
            <v>0.87719999999996345</v>
          </cell>
          <cell r="AX400">
            <v>35.399000000000001</v>
          </cell>
          <cell r="AY400">
            <v>36.276199999999967</v>
          </cell>
          <cell r="AZ400">
            <v>1.7613009050404371E-2</v>
          </cell>
          <cell r="BA400">
            <v>0.13514285714284771</v>
          </cell>
          <cell r="BB400">
            <v>7.6729000000000003</v>
          </cell>
          <cell r="BC400">
            <v>7.8080428571428477</v>
          </cell>
        </row>
        <row r="401">
          <cell r="B401">
            <v>353</v>
          </cell>
          <cell r="C401">
            <v>173</v>
          </cell>
          <cell r="D401">
            <v>2.4224378566305275E-2</v>
          </cell>
          <cell r="E401">
            <v>1.4729027777777768</v>
          </cell>
          <cell r="F401">
            <v>60.802500000000002</v>
          </cell>
          <cell r="G401">
            <v>62.275402777777778</v>
          </cell>
          <cell r="H401">
            <v>3.3742614887413695E-2</v>
          </cell>
          <cell r="I401">
            <v>2.4963899999999937</v>
          </cell>
          <cell r="J401">
            <v>73.9833</v>
          </cell>
          <cell r="K401">
            <v>76.479689999999991</v>
          </cell>
          <cell r="L401">
            <v>4.3577690507358442E-2</v>
          </cell>
          <cell r="M401">
            <v>2.44122222222222E-2</v>
          </cell>
          <cell r="N401">
            <v>0.56020000000000003</v>
          </cell>
          <cell r="O401">
            <v>0.5846122222222222</v>
          </cell>
          <cell r="P401">
            <v>2.3095406517751365E-2</v>
          </cell>
          <cell r="Q401">
            <v>2.5129211111111069</v>
          </cell>
          <cell r="R401">
            <v>108.8061</v>
          </cell>
          <cell r="S401">
            <v>111.31902111111111</v>
          </cell>
          <cell r="T401">
            <v>4.0213929320081089E-2</v>
          </cell>
          <cell r="U401">
            <v>1.9328905555555616</v>
          </cell>
          <cell r="V401">
            <v>48.065199999999997</v>
          </cell>
          <cell r="W401">
            <v>49.998090555555557</v>
          </cell>
          <cell r="X401">
            <v>1.6821954636429177E-2</v>
          </cell>
          <cell r="Y401">
            <v>0.7712916666666686</v>
          </cell>
          <cell r="Z401">
            <v>45.850299999999997</v>
          </cell>
          <cell r="AA401">
            <v>46.621591666666667</v>
          </cell>
          <cell r="AB401">
            <v>2.8994794160380734E-2</v>
          </cell>
          <cell r="AC401">
            <v>1.4392638888888911</v>
          </cell>
          <cell r="AD401">
            <v>49.6387</v>
          </cell>
          <cell r="AE401">
            <v>51.077963888888888</v>
          </cell>
          <cell r="AF401">
            <v>2.3997722546853284E-2</v>
          </cell>
          <cell r="AG401">
            <v>0.39713111111111093</v>
          </cell>
          <cell r="AH401">
            <v>16.5487</v>
          </cell>
          <cell r="AI401">
            <v>16.945831111111112</v>
          </cell>
          <cell r="AJ401">
            <v>1.7563688473408775E-2</v>
          </cell>
          <cell r="AK401">
            <v>0.27927142857143622</v>
          </cell>
          <cell r="AL401">
            <v>15.900499999999999</v>
          </cell>
          <cell r="AM401">
            <v>16.179771428571435</v>
          </cell>
          <cell r="AN401">
            <v>2.7178822512862692E-2</v>
          </cell>
          <cell r="AO401">
            <v>0.20759999999999909</v>
          </cell>
          <cell r="AP401">
            <v>7.6383000000000001</v>
          </cell>
          <cell r="AQ401">
            <v>7.8458999999999994</v>
          </cell>
          <cell r="AR401">
            <v>1.0795217272347552E-2</v>
          </cell>
          <cell r="AS401">
            <v>0.44979999999999654</v>
          </cell>
          <cell r="AT401">
            <v>41.666600000000003</v>
          </cell>
          <cell r="AU401">
            <v>42.116399999999999</v>
          </cell>
          <cell r="AV401">
            <v>2.4924432893583526E-2</v>
          </cell>
          <cell r="AW401">
            <v>0.88229999999996322</v>
          </cell>
          <cell r="AX401">
            <v>35.399000000000001</v>
          </cell>
          <cell r="AY401">
            <v>36.281299999999966</v>
          </cell>
          <cell r="AZ401">
            <v>1.7715410265813698E-2</v>
          </cell>
          <cell r="BA401">
            <v>0.13592857142856193</v>
          </cell>
          <cell r="BB401">
            <v>7.6729000000000003</v>
          </cell>
          <cell r="BC401">
            <v>7.8088285714285623</v>
          </cell>
        </row>
        <row r="402">
          <cell r="B402">
            <v>354</v>
          </cell>
          <cell r="C402">
            <v>174</v>
          </cell>
          <cell r="D402">
            <v>2.4364403875937097E-2</v>
          </cell>
          <cell r="E402">
            <v>1.4814166666666655</v>
          </cell>
          <cell r="F402">
            <v>60.802500000000002</v>
          </cell>
          <cell r="G402">
            <v>62.28391666666667</v>
          </cell>
          <cell r="H402">
            <v>3.3937658904103947E-2</v>
          </cell>
          <cell r="I402">
            <v>2.5108199999999936</v>
          </cell>
          <cell r="J402">
            <v>73.9833</v>
          </cell>
          <cell r="K402">
            <v>76.494119999999995</v>
          </cell>
          <cell r="L402">
            <v>4.3829584672140862E-2</v>
          </cell>
          <cell r="M402">
            <v>2.4553333333333312E-2</v>
          </cell>
          <cell r="N402">
            <v>0.56020000000000003</v>
          </cell>
          <cell r="O402">
            <v>0.58475333333333335</v>
          </cell>
          <cell r="P402">
            <v>2.3228905977391547E-2</v>
          </cell>
          <cell r="Q402">
            <v>2.5274466666666626</v>
          </cell>
          <cell r="R402">
            <v>108.8061</v>
          </cell>
          <cell r="S402">
            <v>111.33354666666666</v>
          </cell>
          <cell r="T402">
            <v>4.0446379778578664E-2</v>
          </cell>
          <cell r="U402">
            <v>1.9440633333333392</v>
          </cell>
          <cell r="V402">
            <v>48.065199999999997</v>
          </cell>
          <cell r="W402">
            <v>50.009263333333337</v>
          </cell>
          <cell r="X402">
            <v>1.6919191368431653E-2</v>
          </cell>
          <cell r="Y402">
            <v>0.77575000000000183</v>
          </cell>
          <cell r="Z402">
            <v>45.850299999999997</v>
          </cell>
          <cell r="AA402">
            <v>46.626049999999999</v>
          </cell>
          <cell r="AB402">
            <v>2.9162394126625711E-2</v>
          </cell>
          <cell r="AC402">
            <v>1.4475833333333354</v>
          </cell>
          <cell r="AD402">
            <v>49.6387</v>
          </cell>
          <cell r="AE402">
            <v>51.086283333333334</v>
          </cell>
          <cell r="AF402">
            <v>2.413643770608365E-2</v>
          </cell>
          <cell r="AG402">
            <v>0.39942666666666643</v>
          </cell>
          <cell r="AH402">
            <v>16.5487</v>
          </cell>
          <cell r="AI402">
            <v>16.948126666666667</v>
          </cell>
          <cell r="AJ402">
            <v>1.7665212684237729E-2</v>
          </cell>
          <cell r="AK402">
            <v>0.28088571428572201</v>
          </cell>
          <cell r="AL402">
            <v>15.900499999999999</v>
          </cell>
          <cell r="AM402">
            <v>16.181385714285721</v>
          </cell>
          <cell r="AN402">
            <v>2.733592553316826E-2</v>
          </cell>
          <cell r="AO402">
            <v>0.20879999999999907</v>
          </cell>
          <cell r="AP402">
            <v>7.6383000000000001</v>
          </cell>
          <cell r="AQ402">
            <v>7.8470999999999993</v>
          </cell>
          <cell r="AR402">
            <v>1.0857617372187711E-2</v>
          </cell>
          <cell r="AS402">
            <v>0.45239999999999653</v>
          </cell>
          <cell r="AT402">
            <v>41.666600000000003</v>
          </cell>
          <cell r="AU402">
            <v>42.119</v>
          </cell>
          <cell r="AV402">
            <v>2.5068504760020427E-2</v>
          </cell>
          <cell r="AW402">
            <v>0.887399999999963</v>
          </cell>
          <cell r="AX402">
            <v>35.399000000000001</v>
          </cell>
          <cell r="AY402">
            <v>36.286399999999965</v>
          </cell>
          <cell r="AZ402">
            <v>1.7817811481223026E-2</v>
          </cell>
          <cell r="BA402">
            <v>0.13671428571427618</v>
          </cell>
          <cell r="BB402">
            <v>7.6729000000000003</v>
          </cell>
          <cell r="BC402">
            <v>7.8096142857142761</v>
          </cell>
        </row>
        <row r="403">
          <cell r="B403">
            <v>355</v>
          </cell>
          <cell r="C403">
            <v>175</v>
          </cell>
          <cell r="D403">
            <v>2.4504429185568923E-2</v>
          </cell>
          <cell r="E403">
            <v>1.4899305555555542</v>
          </cell>
          <cell r="F403">
            <v>60.802500000000002</v>
          </cell>
          <cell r="G403">
            <v>62.292430555555555</v>
          </cell>
          <cell r="H403">
            <v>3.4132702920794199E-2</v>
          </cell>
          <cell r="I403">
            <v>2.5252499999999936</v>
          </cell>
          <cell r="J403">
            <v>73.9833</v>
          </cell>
          <cell r="K403">
            <v>76.50855</v>
          </cell>
          <cell r="L403">
            <v>4.4081478836923274E-2</v>
          </cell>
          <cell r="M403">
            <v>2.4694444444444422E-2</v>
          </cell>
          <cell r="N403">
            <v>0.56020000000000003</v>
          </cell>
          <cell r="O403">
            <v>0.58489444444444449</v>
          </cell>
          <cell r="P403">
            <v>2.3362405437031733E-2</v>
          </cell>
          <cell r="Q403">
            <v>2.5419722222222183</v>
          </cell>
          <cell r="R403">
            <v>108.8061</v>
          </cell>
          <cell r="S403">
            <v>111.34807222222221</v>
          </cell>
          <cell r="T403">
            <v>4.0678830237076247E-2</v>
          </cell>
          <cell r="U403">
            <v>1.9552361111111172</v>
          </cell>
          <cell r="V403">
            <v>48.065199999999997</v>
          </cell>
          <cell r="W403">
            <v>50.020436111111117</v>
          </cell>
          <cell r="X403">
            <v>1.7016428100434137E-2</v>
          </cell>
          <cell r="Y403">
            <v>0.78020833333333528</v>
          </cell>
          <cell r="Z403">
            <v>45.850299999999997</v>
          </cell>
          <cell r="AA403">
            <v>46.630508333333331</v>
          </cell>
          <cell r="AB403">
            <v>2.9329994092870685E-2</v>
          </cell>
          <cell r="AC403">
            <v>1.45590277777778</v>
          </cell>
          <cell r="AD403">
            <v>49.6387</v>
          </cell>
          <cell r="AE403">
            <v>51.09460277777778</v>
          </cell>
          <cell r="AF403">
            <v>2.4275152865314013E-2</v>
          </cell>
          <cell r="AG403">
            <v>0.40172222222222198</v>
          </cell>
          <cell r="AH403">
            <v>16.5487</v>
          </cell>
          <cell r="AI403">
            <v>16.950422222222223</v>
          </cell>
          <cell r="AJ403">
            <v>1.7766736895066682E-2</v>
          </cell>
          <cell r="AK403">
            <v>0.28250000000000774</v>
          </cell>
          <cell r="AL403">
            <v>15.900499999999999</v>
          </cell>
          <cell r="AM403">
            <v>16.183000000000007</v>
          </cell>
          <cell r="AN403">
            <v>2.7493028553473822E-2</v>
          </cell>
          <cell r="AO403">
            <v>0.20999999999999908</v>
          </cell>
          <cell r="AP403">
            <v>7.6383000000000001</v>
          </cell>
          <cell r="AQ403">
            <v>7.8482999999999992</v>
          </cell>
          <cell r="AR403">
            <v>1.0920017472027872E-2</v>
          </cell>
          <cell r="AS403">
            <v>0.45499999999999657</v>
          </cell>
          <cell r="AT403">
            <v>41.666600000000003</v>
          </cell>
          <cell r="AU403">
            <v>42.121600000000001</v>
          </cell>
          <cell r="AV403">
            <v>2.5212576626457324E-2</v>
          </cell>
          <cell r="AW403">
            <v>0.89249999999996277</v>
          </cell>
          <cell r="AX403">
            <v>35.399000000000001</v>
          </cell>
          <cell r="AY403">
            <v>36.291499999999964</v>
          </cell>
          <cell r="AZ403">
            <v>1.7920212696632354E-2</v>
          </cell>
          <cell r="BA403">
            <v>0.13749999999999041</v>
          </cell>
          <cell r="BB403">
            <v>7.6729000000000003</v>
          </cell>
          <cell r="BC403">
            <v>7.8103999999999907</v>
          </cell>
        </row>
        <row r="404">
          <cell r="B404">
            <v>356</v>
          </cell>
          <cell r="C404">
            <v>176</v>
          </cell>
          <cell r="D404">
            <v>2.4644454495200745E-2</v>
          </cell>
          <cell r="E404">
            <v>1.4984444444444434</v>
          </cell>
          <cell r="F404">
            <v>60.802500000000002</v>
          </cell>
          <cell r="G404">
            <v>62.300944444444447</v>
          </cell>
          <cell r="H404">
            <v>3.432774693748445E-2</v>
          </cell>
          <cell r="I404">
            <v>2.5396799999999935</v>
          </cell>
          <cell r="J404">
            <v>73.9833</v>
          </cell>
          <cell r="K404">
            <v>76.52297999999999</v>
          </cell>
          <cell r="L404">
            <v>4.4333373001705693E-2</v>
          </cell>
          <cell r="M404">
            <v>2.4835555555555534E-2</v>
          </cell>
          <cell r="N404">
            <v>0.56020000000000003</v>
          </cell>
          <cell r="O404">
            <v>0.58503555555555553</v>
          </cell>
          <cell r="P404">
            <v>2.3495904896671915E-2</v>
          </cell>
          <cell r="Q404">
            <v>2.5564977777777735</v>
          </cell>
          <cell r="R404">
            <v>108.8061</v>
          </cell>
          <cell r="S404">
            <v>111.36259777777778</v>
          </cell>
          <cell r="T404">
            <v>4.0911280695573822E-2</v>
          </cell>
          <cell r="U404">
            <v>1.9664088888888949</v>
          </cell>
          <cell r="V404">
            <v>48.065199999999997</v>
          </cell>
          <cell r="W404">
            <v>50.03160888888889</v>
          </cell>
          <cell r="X404">
            <v>1.7113664832436617E-2</v>
          </cell>
          <cell r="Y404">
            <v>0.78466666666666862</v>
          </cell>
          <cell r="Z404">
            <v>45.850299999999997</v>
          </cell>
          <cell r="AA404">
            <v>46.634966666666664</v>
          </cell>
          <cell r="AB404">
            <v>2.9497594059115659E-2</v>
          </cell>
          <cell r="AC404">
            <v>1.4642222222222245</v>
          </cell>
          <cell r="AD404">
            <v>49.6387</v>
          </cell>
          <cell r="AE404">
            <v>51.102922222222226</v>
          </cell>
          <cell r="AF404">
            <v>2.4413868024544379E-2</v>
          </cell>
          <cell r="AG404">
            <v>0.40401777777777759</v>
          </cell>
          <cell r="AH404">
            <v>16.5487</v>
          </cell>
          <cell r="AI404">
            <v>16.952717777777778</v>
          </cell>
          <cell r="AJ404">
            <v>1.7868261105895632E-2</v>
          </cell>
          <cell r="AK404">
            <v>0.28411428571429348</v>
          </cell>
          <cell r="AL404">
            <v>15.900499999999999</v>
          </cell>
          <cell r="AM404">
            <v>16.184614285714293</v>
          </cell>
          <cell r="AN404">
            <v>2.7650131573779387E-2</v>
          </cell>
          <cell r="AO404">
            <v>0.21119999999999908</v>
          </cell>
          <cell r="AP404">
            <v>7.6383000000000001</v>
          </cell>
          <cell r="AQ404">
            <v>7.849499999999999</v>
          </cell>
          <cell r="AR404">
            <v>1.098241757186803E-2</v>
          </cell>
          <cell r="AS404">
            <v>0.45759999999999651</v>
          </cell>
          <cell r="AT404">
            <v>41.666600000000003</v>
          </cell>
          <cell r="AU404">
            <v>42.124200000000002</v>
          </cell>
          <cell r="AV404">
            <v>2.5356648492894224E-2</v>
          </cell>
          <cell r="AW404">
            <v>0.89759999999996254</v>
          </cell>
          <cell r="AX404">
            <v>35.399000000000001</v>
          </cell>
          <cell r="AY404">
            <v>36.296599999999962</v>
          </cell>
          <cell r="AZ404">
            <v>1.8022613912041682E-2</v>
          </cell>
          <cell r="BA404">
            <v>0.13828571428570463</v>
          </cell>
          <cell r="BB404">
            <v>7.6729000000000003</v>
          </cell>
          <cell r="BC404">
            <v>7.8111857142857053</v>
          </cell>
        </row>
        <row r="405">
          <cell r="B405">
            <v>357</v>
          </cell>
          <cell r="C405">
            <v>177</v>
          </cell>
          <cell r="D405">
            <v>2.4784479804832567E-2</v>
          </cell>
          <cell r="E405">
            <v>1.5069583333333323</v>
          </cell>
          <cell r="F405">
            <v>60.802500000000002</v>
          </cell>
          <cell r="G405">
            <v>62.309458333333332</v>
          </cell>
          <cell r="H405">
            <v>3.4522790954174702E-2</v>
          </cell>
          <cell r="I405">
            <v>2.5541099999999934</v>
          </cell>
          <cell r="J405">
            <v>73.9833</v>
          </cell>
          <cell r="K405">
            <v>76.537409999999994</v>
          </cell>
          <cell r="L405">
            <v>4.4585267166488113E-2</v>
          </cell>
          <cell r="M405">
            <v>2.4976666666666647E-2</v>
          </cell>
          <cell r="N405">
            <v>0.56020000000000003</v>
          </cell>
          <cell r="O405">
            <v>0.58517666666666668</v>
          </cell>
          <cell r="P405">
            <v>2.3629404356312091E-2</v>
          </cell>
          <cell r="Q405">
            <v>2.5710233333333292</v>
          </cell>
          <cell r="R405">
            <v>108.8061</v>
          </cell>
          <cell r="S405">
            <v>111.37712333333333</v>
          </cell>
          <cell r="T405">
            <v>4.1143731154071397E-2</v>
          </cell>
          <cell r="U405">
            <v>1.9775816666666726</v>
          </cell>
          <cell r="V405">
            <v>48.065199999999997</v>
          </cell>
          <cell r="W405">
            <v>50.04278166666667</v>
          </cell>
          <cell r="X405">
            <v>1.72109015644391E-2</v>
          </cell>
          <cell r="Y405">
            <v>0.78912500000000196</v>
          </cell>
          <cell r="Z405">
            <v>45.850299999999997</v>
          </cell>
          <cell r="AA405">
            <v>46.639424999999996</v>
          </cell>
          <cell r="AB405">
            <v>2.9665194025360636E-2</v>
          </cell>
          <cell r="AC405">
            <v>1.4725416666666689</v>
          </cell>
          <cell r="AD405">
            <v>49.6387</v>
          </cell>
          <cell r="AE405">
            <v>51.111241666666672</v>
          </cell>
          <cell r="AF405">
            <v>2.4552583183774745E-2</v>
          </cell>
          <cell r="AG405">
            <v>0.40631333333333314</v>
          </cell>
          <cell r="AH405">
            <v>16.5487</v>
          </cell>
          <cell r="AI405">
            <v>16.955013333333333</v>
          </cell>
          <cell r="AJ405">
            <v>1.7969785316724586E-2</v>
          </cell>
          <cell r="AK405">
            <v>0.28572857142857927</v>
          </cell>
          <cell r="AL405">
            <v>15.900499999999999</v>
          </cell>
          <cell r="AM405">
            <v>16.186228571428579</v>
          </cell>
          <cell r="AN405">
            <v>2.7807234594084951E-2</v>
          </cell>
          <cell r="AO405">
            <v>0.21239999999999906</v>
          </cell>
          <cell r="AP405">
            <v>7.6383000000000001</v>
          </cell>
          <cell r="AQ405">
            <v>7.8506999999999989</v>
          </cell>
          <cell r="AR405">
            <v>1.1044817671708189E-2</v>
          </cell>
          <cell r="AS405">
            <v>0.46019999999999645</v>
          </cell>
          <cell r="AT405">
            <v>41.666600000000003</v>
          </cell>
          <cell r="AU405">
            <v>42.126799999999996</v>
          </cell>
          <cell r="AV405">
            <v>2.5500720359331121E-2</v>
          </cell>
          <cell r="AW405">
            <v>0.90269999999996231</v>
          </cell>
          <cell r="AX405">
            <v>35.399000000000001</v>
          </cell>
          <cell r="AY405">
            <v>36.301699999999961</v>
          </cell>
          <cell r="AZ405">
            <v>1.8125015127451009E-2</v>
          </cell>
          <cell r="BA405">
            <v>0.13907142857141888</v>
          </cell>
          <cell r="BB405">
            <v>7.6729000000000003</v>
          </cell>
          <cell r="BC405">
            <v>7.811971428571419</v>
          </cell>
        </row>
        <row r="406">
          <cell r="B406">
            <v>358</v>
          </cell>
          <cell r="C406">
            <v>178</v>
          </cell>
          <cell r="D406">
            <v>2.4924505114464389E-2</v>
          </cell>
          <cell r="E406">
            <v>1.515472222222221</v>
          </cell>
          <cell r="F406">
            <v>60.802500000000002</v>
          </cell>
          <cell r="G406">
            <v>62.317972222222224</v>
          </cell>
          <cell r="H406">
            <v>3.4717834970864961E-2</v>
          </cell>
          <cell r="I406">
            <v>2.5685399999999934</v>
          </cell>
          <cell r="J406">
            <v>73.9833</v>
          </cell>
          <cell r="K406">
            <v>76.551839999999999</v>
          </cell>
          <cell r="L406">
            <v>4.4837161331270539E-2</v>
          </cell>
          <cell r="M406">
            <v>2.5117777777777756E-2</v>
          </cell>
          <cell r="N406">
            <v>0.56020000000000003</v>
          </cell>
          <cell r="O406">
            <v>0.58531777777777783</v>
          </cell>
          <cell r="P406">
            <v>2.3762903815952273E-2</v>
          </cell>
          <cell r="Q406">
            <v>2.5855488888888849</v>
          </cell>
          <cell r="R406">
            <v>108.8061</v>
          </cell>
          <cell r="S406">
            <v>111.39164888888888</v>
          </cell>
          <cell r="T406">
            <v>4.137618161256898E-2</v>
          </cell>
          <cell r="U406">
            <v>1.9887544444444505</v>
          </cell>
          <cell r="V406">
            <v>48.065199999999997</v>
          </cell>
          <cell r="W406">
            <v>50.05395444444445</v>
          </cell>
          <cell r="X406">
            <v>1.730813829644158E-2</v>
          </cell>
          <cell r="Y406">
            <v>0.79358333333333542</v>
          </cell>
          <cell r="Z406">
            <v>45.850299999999997</v>
          </cell>
          <cell r="AA406">
            <v>46.643883333333335</v>
          </cell>
          <cell r="AB406">
            <v>2.983279399160561E-2</v>
          </cell>
          <cell r="AC406">
            <v>1.4808611111111134</v>
          </cell>
          <cell r="AD406">
            <v>49.6387</v>
          </cell>
          <cell r="AE406">
            <v>51.119561111111111</v>
          </cell>
          <cell r="AF406">
            <v>2.4691298343005111E-2</v>
          </cell>
          <cell r="AG406">
            <v>0.40860888888888874</v>
          </cell>
          <cell r="AH406">
            <v>16.5487</v>
          </cell>
          <cell r="AI406">
            <v>16.957308888888889</v>
          </cell>
          <cell r="AJ406">
            <v>1.807130952755354E-2</v>
          </cell>
          <cell r="AK406">
            <v>0.287342857142865</v>
          </cell>
          <cell r="AL406">
            <v>15.900499999999999</v>
          </cell>
          <cell r="AM406">
            <v>16.187842857142865</v>
          </cell>
          <cell r="AN406">
            <v>2.7964337614390516E-2</v>
          </cell>
          <cell r="AO406">
            <v>0.21359999999999907</v>
          </cell>
          <cell r="AP406">
            <v>7.6383000000000001</v>
          </cell>
          <cell r="AQ406">
            <v>7.8518999999999988</v>
          </cell>
          <cell r="AR406">
            <v>1.1107217771548349E-2</v>
          </cell>
          <cell r="AS406">
            <v>0.46279999999999644</v>
          </cell>
          <cell r="AT406">
            <v>41.666600000000003</v>
          </cell>
          <cell r="AU406">
            <v>42.129399999999997</v>
          </cell>
          <cell r="AV406">
            <v>2.5644792225768018E-2</v>
          </cell>
          <cell r="AW406">
            <v>0.90779999999996208</v>
          </cell>
          <cell r="AX406">
            <v>35.399000000000001</v>
          </cell>
          <cell r="AY406">
            <v>36.30679999999996</v>
          </cell>
          <cell r="AZ406">
            <v>1.8227416342860341E-2</v>
          </cell>
          <cell r="BA406">
            <v>0.1398571428571331</v>
          </cell>
          <cell r="BB406">
            <v>7.6729000000000003</v>
          </cell>
          <cell r="BC406">
            <v>7.8127571428571336</v>
          </cell>
        </row>
        <row r="407">
          <cell r="B407">
            <v>359</v>
          </cell>
          <cell r="C407">
            <v>179</v>
          </cell>
          <cell r="D407">
            <v>2.5064530424096211E-2</v>
          </cell>
          <cell r="E407">
            <v>1.5239861111111099</v>
          </cell>
          <cell r="F407">
            <v>60.802500000000002</v>
          </cell>
          <cell r="G407">
            <v>62.326486111111109</v>
          </cell>
          <cell r="H407">
            <v>3.4912878987555213E-2</v>
          </cell>
          <cell r="I407">
            <v>2.5829699999999933</v>
          </cell>
          <cell r="J407">
            <v>73.9833</v>
          </cell>
          <cell r="K407">
            <v>76.566269999999989</v>
          </cell>
          <cell r="L407">
            <v>4.5089055496052952E-2</v>
          </cell>
          <cell r="M407">
            <v>2.5258888888888869E-2</v>
          </cell>
          <cell r="N407">
            <v>0.56020000000000003</v>
          </cell>
          <cell r="O407">
            <v>0.58545888888888886</v>
          </cell>
          <cell r="P407">
            <v>2.3896403275592455E-2</v>
          </cell>
          <cell r="Q407">
            <v>2.6000744444444401</v>
          </cell>
          <cell r="R407">
            <v>108.8061</v>
          </cell>
          <cell r="S407">
            <v>111.40617444444445</v>
          </cell>
          <cell r="T407">
            <v>4.1608632071066562E-2</v>
          </cell>
          <cell r="U407">
            <v>1.9999272222222282</v>
          </cell>
          <cell r="V407">
            <v>48.065199999999997</v>
          </cell>
          <cell r="W407">
            <v>50.065127222222223</v>
          </cell>
          <cell r="X407">
            <v>1.740537502844406E-2</v>
          </cell>
          <cell r="Y407">
            <v>0.79804166666666865</v>
          </cell>
          <cell r="Z407">
            <v>45.850299999999997</v>
          </cell>
          <cell r="AA407">
            <v>46.648341666666667</v>
          </cell>
          <cell r="AB407">
            <v>3.0000393957850587E-2</v>
          </cell>
          <cell r="AC407">
            <v>1.4891805555555577</v>
          </cell>
          <cell r="AD407">
            <v>49.6387</v>
          </cell>
          <cell r="AE407">
            <v>51.127880555555556</v>
          </cell>
          <cell r="AF407">
            <v>2.483001350223548E-2</v>
          </cell>
          <cell r="AG407">
            <v>0.41090444444444424</v>
          </cell>
          <cell r="AH407">
            <v>16.5487</v>
          </cell>
          <cell r="AI407">
            <v>16.959604444444444</v>
          </cell>
          <cell r="AJ407">
            <v>1.8172833738382493E-2</v>
          </cell>
          <cell r="AK407">
            <v>0.28895714285715079</v>
          </cell>
          <cell r="AL407">
            <v>15.900499999999999</v>
          </cell>
          <cell r="AM407">
            <v>16.189457142857151</v>
          </cell>
          <cell r="AN407">
            <v>2.8121440634696078E-2</v>
          </cell>
          <cell r="AO407">
            <v>0.21479999999999905</v>
          </cell>
          <cell r="AP407">
            <v>7.6383000000000001</v>
          </cell>
          <cell r="AQ407">
            <v>7.8530999999999995</v>
          </cell>
          <cell r="AR407">
            <v>1.116961787138851E-2</v>
          </cell>
          <cell r="AS407">
            <v>0.46539999999999648</v>
          </cell>
          <cell r="AT407">
            <v>41.666600000000003</v>
          </cell>
          <cell r="AU407">
            <v>42.131999999999998</v>
          </cell>
          <cell r="AV407">
            <v>2.5788864092204922E-2</v>
          </cell>
          <cell r="AW407">
            <v>0.91289999999996196</v>
          </cell>
          <cell r="AX407">
            <v>35.399000000000001</v>
          </cell>
          <cell r="AY407">
            <v>36.311899999999966</v>
          </cell>
          <cell r="AZ407">
            <v>1.8329817558269668E-2</v>
          </cell>
          <cell r="BA407">
            <v>0.14064285714284733</v>
          </cell>
          <cell r="BB407">
            <v>7.6729000000000003</v>
          </cell>
          <cell r="BC407">
            <v>7.8135428571428474</v>
          </cell>
        </row>
        <row r="408">
          <cell r="B408">
            <v>360</v>
          </cell>
          <cell r="C408">
            <v>180</v>
          </cell>
          <cell r="D408">
            <v>2.5204555733728033E-2</v>
          </cell>
          <cell r="E408">
            <v>1.5324999999999989</v>
          </cell>
          <cell r="F408">
            <v>60.802500000000002</v>
          </cell>
          <cell r="G408">
            <v>62.335000000000001</v>
          </cell>
          <cell r="H408">
            <v>3.5107923004245464E-2</v>
          </cell>
          <cell r="I408">
            <v>2.5973999999999933</v>
          </cell>
          <cell r="J408">
            <v>73.9833</v>
          </cell>
          <cell r="K408">
            <v>76.580699999999993</v>
          </cell>
          <cell r="L408">
            <v>4.5340949660835364E-2</v>
          </cell>
          <cell r="M408">
            <v>2.5399999999999975E-2</v>
          </cell>
          <cell r="N408">
            <v>0.56020000000000003</v>
          </cell>
          <cell r="O408">
            <v>0.58560000000000001</v>
          </cell>
          <cell r="P408">
            <v>2.4029902735232641E-2</v>
          </cell>
          <cell r="Q408">
            <v>2.6145999999999958</v>
          </cell>
          <cell r="R408">
            <v>108.8061</v>
          </cell>
          <cell r="S408">
            <v>111.4207</v>
          </cell>
          <cell r="T408">
            <v>4.1841082529564137E-2</v>
          </cell>
          <cell r="U408">
            <v>2.0111000000000061</v>
          </cell>
          <cell r="V408">
            <v>48.065199999999997</v>
          </cell>
          <cell r="W408">
            <v>50.076300000000003</v>
          </cell>
          <cell r="X408">
            <v>1.750261176044654E-2</v>
          </cell>
          <cell r="Y408">
            <v>0.80250000000000199</v>
          </cell>
          <cell r="Z408">
            <v>45.850299999999997</v>
          </cell>
          <cell r="AA408">
            <v>46.652799999999999</v>
          </cell>
          <cell r="AB408">
            <v>3.0167993924095561E-2</v>
          </cell>
          <cell r="AC408">
            <v>1.4975000000000023</v>
          </cell>
          <cell r="AD408">
            <v>49.6387</v>
          </cell>
          <cell r="AE408">
            <v>51.136200000000002</v>
          </cell>
          <cell r="AF408">
            <v>2.4968728661465843E-2</v>
          </cell>
          <cell r="AG408">
            <v>0.41319999999999979</v>
          </cell>
          <cell r="AH408">
            <v>16.5487</v>
          </cell>
          <cell r="AI408">
            <v>16.9619</v>
          </cell>
          <cell r="AJ408">
            <v>1.8274357949211444E-2</v>
          </cell>
          <cell r="AK408">
            <v>0.29057142857143653</v>
          </cell>
          <cell r="AL408">
            <v>15.900499999999999</v>
          </cell>
          <cell r="AM408">
            <v>16.191071428571437</v>
          </cell>
          <cell r="AN408">
            <v>2.8278543655001646E-2</v>
          </cell>
          <cell r="AO408">
            <v>0.21599999999999905</v>
          </cell>
          <cell r="AP408">
            <v>7.6383000000000001</v>
          </cell>
          <cell r="AQ408">
            <v>7.8542999999999994</v>
          </cell>
          <cell r="AR408">
            <v>1.1232017971228667E-2</v>
          </cell>
          <cell r="AS408">
            <v>0.46799999999999642</v>
          </cell>
          <cell r="AT408">
            <v>41.666600000000003</v>
          </cell>
          <cell r="AU408">
            <v>42.134599999999999</v>
          </cell>
          <cell r="AV408">
            <v>2.5932935958641819E-2</v>
          </cell>
          <cell r="AW408">
            <v>0.91799999999996174</v>
          </cell>
          <cell r="AX408">
            <v>35.399000000000001</v>
          </cell>
          <cell r="AY408">
            <v>36.316999999999965</v>
          </cell>
          <cell r="AZ408">
            <v>1.8432218773678993E-2</v>
          </cell>
          <cell r="BA408">
            <v>0.14142857142856155</v>
          </cell>
          <cell r="BB408">
            <v>7.6729000000000003</v>
          </cell>
          <cell r="BC408">
            <v>7.814328571428562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Implied Rate"/>
      <sheetName val="Market Rates"/>
      <sheetName val="TABLES"/>
      <sheetName val="BS_OVS"/>
      <sheetName val="Macro1"/>
      <sheetName val="INPUT"/>
      <sheetName val="FX"/>
      <sheetName val="Lookups"/>
      <sheetName val="Data-922"/>
      <sheetName val="BSDOMOVS"/>
      <sheetName val="Sheet4"/>
      <sheetName val="Updated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04"/>
      <sheetName val="IE 904"/>
      <sheetName val="December 06"/>
      <sheetName val="November 06"/>
      <sheetName val="Sheet3"/>
    </sheetNames>
    <sheetDataSet>
      <sheetData sheetId="0" refreshError="1"/>
      <sheetData sheetId="1" refreshError="1"/>
      <sheetData sheetId="2">
        <row r="5">
          <cell r="A5" t="str">
            <v>000010</v>
          </cell>
          <cell r="B5" t="str">
            <v>I/R ON LOANS / SMALL LOANS</v>
          </cell>
          <cell r="C5">
            <v>12392.715</v>
          </cell>
          <cell r="D5">
            <v>12392.715</v>
          </cell>
        </row>
        <row r="6">
          <cell r="A6" t="str">
            <v>000010</v>
          </cell>
          <cell r="B6" t="str">
            <v>I/R ON  L.T.R.</v>
          </cell>
          <cell r="C6">
            <v>11650.895</v>
          </cell>
          <cell r="D6">
            <v>11650.895</v>
          </cell>
        </row>
        <row r="7">
          <cell r="A7" t="str">
            <v>000010</v>
          </cell>
          <cell r="B7" t="str">
            <v>I/R ON P.A.D.</v>
          </cell>
          <cell r="C7">
            <v>459.9</v>
          </cell>
          <cell r="D7">
            <v>459.9</v>
          </cell>
        </row>
        <row r="8">
          <cell r="A8" t="str">
            <v>000010</v>
          </cell>
          <cell r="B8" t="str">
            <v>I/R ON OVERDRAFTS</v>
          </cell>
          <cell r="C8">
            <v>30278.506000000001</v>
          </cell>
          <cell r="D8">
            <v>30278.506000000001</v>
          </cell>
        </row>
        <row r="9">
          <cell r="A9" t="str">
            <v>000010</v>
          </cell>
          <cell r="B9" t="str">
            <v>CONSUMER LOAN</v>
          </cell>
          <cell r="C9">
            <v>743215.51300000004</v>
          </cell>
          <cell r="D9">
            <v>743215.51300000004</v>
          </cell>
        </row>
        <row r="10">
          <cell r="A10" t="str">
            <v>002501</v>
          </cell>
          <cell r="B10" t="str">
            <v>MAIN OFFICE ACCOUNT</v>
          </cell>
          <cell r="C10">
            <v>80734.81</v>
          </cell>
          <cell r="D10">
            <v>80734.81</v>
          </cell>
        </row>
        <row r="11">
          <cell r="A11" t="str">
            <v>006200</v>
          </cell>
          <cell r="B11" t="str">
            <v>PLS EXCHANGE-POUND STERLING</v>
          </cell>
          <cell r="C11">
            <v>23.611000000000001</v>
          </cell>
          <cell r="D11">
            <v>23.611000000000001</v>
          </cell>
        </row>
        <row r="12">
          <cell r="A12" t="str">
            <v>006200</v>
          </cell>
          <cell r="B12" t="str">
            <v>PLS EXCHANGE-DOLLAR</v>
          </cell>
          <cell r="C12">
            <v>4083.944</v>
          </cell>
          <cell r="D12">
            <v>4083.944</v>
          </cell>
        </row>
        <row r="13">
          <cell r="A13" t="str">
            <v>006200</v>
          </cell>
          <cell r="B13" t="str">
            <v>PLS EXCHANGE OTHER CURRENCI</v>
          </cell>
          <cell r="C13">
            <v>3804.8310000000001</v>
          </cell>
          <cell r="D13">
            <v>3804.8310000000001</v>
          </cell>
        </row>
        <row r="14">
          <cell r="A14" t="str">
            <v>006201</v>
          </cell>
          <cell r="B14" t="str">
            <v>PLS EX-GAIN/LOSS ON REV. PA</v>
          </cell>
          <cell r="C14">
            <v>2225.6010000000001</v>
          </cell>
          <cell r="D14">
            <v>2225.6010000000001</v>
          </cell>
        </row>
        <row r="15">
          <cell r="A15" t="str">
            <v>006400</v>
          </cell>
          <cell r="B15" t="str">
            <v>PLS COMMISSION-EXPORT BILLS</v>
          </cell>
          <cell r="C15">
            <v>636.20000000000005</v>
          </cell>
          <cell r="D15">
            <v>636.20000000000005</v>
          </cell>
        </row>
        <row r="16">
          <cell r="A16" t="str">
            <v>006400</v>
          </cell>
          <cell r="B16" t="str">
            <v>PLS COM ON IMPORT BILL</v>
          </cell>
          <cell r="C16">
            <v>1269.5999999999999</v>
          </cell>
          <cell r="D16">
            <v>1269.5999999999999</v>
          </cell>
        </row>
        <row r="17">
          <cell r="A17" t="str">
            <v>006400</v>
          </cell>
          <cell r="B17" t="str">
            <v>PLS COMMISSION-OPN. OF L/C</v>
          </cell>
          <cell r="C17">
            <v>5059.01</v>
          </cell>
          <cell r="D17">
            <v>5059.01</v>
          </cell>
        </row>
        <row r="18">
          <cell r="A18" t="str">
            <v>006400</v>
          </cell>
          <cell r="B18" t="str">
            <v>PLS COMMISSION-L.G. (INLAND</v>
          </cell>
          <cell r="C18">
            <v>1618.65</v>
          </cell>
          <cell r="D18">
            <v>1618.65</v>
          </cell>
        </row>
        <row r="19">
          <cell r="A19" t="str">
            <v>006401</v>
          </cell>
          <cell r="B19" t="str">
            <v>PLS COMM. BILLS (FBC,IBC,ET</v>
          </cell>
          <cell r="C19">
            <v>60</v>
          </cell>
          <cell r="D19">
            <v>60</v>
          </cell>
        </row>
        <row r="20">
          <cell r="A20" t="str">
            <v>006401</v>
          </cell>
          <cell r="B20" t="str">
            <v>FEE FOR RENDERING OTHER SER</v>
          </cell>
          <cell r="C20">
            <v>1778.0340000000001</v>
          </cell>
          <cell r="D20">
            <v>1778.0340000000001</v>
          </cell>
        </row>
        <row r="21">
          <cell r="A21" t="str">
            <v>006402</v>
          </cell>
          <cell r="B21" t="str">
            <v>PLS COM ON ISSUE OF NEW CHE</v>
          </cell>
          <cell r="C21">
            <v>1951</v>
          </cell>
          <cell r="D21">
            <v>1951</v>
          </cell>
        </row>
        <row r="22">
          <cell r="A22" t="str">
            <v>006403</v>
          </cell>
          <cell r="B22" t="str">
            <v>PL.COMMISSION-LC ADVISING (</v>
          </cell>
          <cell r="C22">
            <v>120</v>
          </cell>
          <cell r="D22">
            <v>120</v>
          </cell>
        </row>
        <row r="23">
          <cell r="A23" t="str">
            <v>006408</v>
          </cell>
          <cell r="B23" t="str">
            <v>IFDBC</v>
          </cell>
          <cell r="C23">
            <v>3448.4</v>
          </cell>
          <cell r="D23">
            <v>3448.4</v>
          </cell>
        </row>
        <row r="24">
          <cell r="A24" t="str">
            <v>006600</v>
          </cell>
          <cell r="B24" t="str">
            <v>LOCKERS</v>
          </cell>
          <cell r="C24">
            <v>952.5</v>
          </cell>
          <cell r="D24">
            <v>952.5</v>
          </cell>
        </row>
        <row r="25">
          <cell r="A25" t="str">
            <v>007800</v>
          </cell>
          <cell r="B25" t="str">
            <v>PLS O/R-INCIDENTAL CHARGES</v>
          </cell>
          <cell r="C25">
            <v>4336.6390000000001</v>
          </cell>
          <cell r="D25">
            <v>4336.6390000000001</v>
          </cell>
        </row>
        <row r="26">
          <cell r="A26" t="str">
            <v>007805</v>
          </cell>
          <cell r="B26" t="str">
            <v>FACILITIES PROCESSING FEES</v>
          </cell>
          <cell r="C26">
            <v>610.9</v>
          </cell>
          <cell r="D26">
            <v>610.9</v>
          </cell>
        </row>
        <row r="27">
          <cell r="A27" t="str">
            <v>007808</v>
          </cell>
          <cell r="B27" t="str">
            <v>CONSUMER LOAN - PREPAYMENT</v>
          </cell>
          <cell r="C27">
            <v>20278.798999999999</v>
          </cell>
          <cell r="D27">
            <v>20278.798999999999</v>
          </cell>
        </row>
        <row r="28">
          <cell r="A28" t="str">
            <v>007808</v>
          </cell>
          <cell r="B28" t="str">
            <v>CONSUMER LOAN - MISC FEES</v>
          </cell>
          <cell r="C28">
            <v>68230.862999999998</v>
          </cell>
          <cell r="D28">
            <v>68230.862999999998</v>
          </cell>
        </row>
        <row r="29">
          <cell r="A29" t="str">
            <v>007809</v>
          </cell>
          <cell r="B29" t="str">
            <v>BENEFIT SWITCH RELATED INCO</v>
          </cell>
          <cell r="C29">
            <v>1676.25</v>
          </cell>
          <cell r="D29">
            <v>1676.25</v>
          </cell>
        </row>
        <row r="30">
          <cell r="A30" t="str">
            <v>008000</v>
          </cell>
          <cell r="B30" t="str">
            <v>POSTAGE RECOVERIES - CORPOR</v>
          </cell>
          <cell r="C30">
            <v>1410</v>
          </cell>
          <cell r="D30">
            <v>1410</v>
          </cell>
        </row>
        <row r="31">
          <cell r="A31" t="str">
            <v>008000</v>
          </cell>
          <cell r="B31" t="str">
            <v>TELEX RECOVERIES</v>
          </cell>
          <cell r="C31">
            <v>5728.8</v>
          </cell>
          <cell r="D31">
            <v>5728.8</v>
          </cell>
        </row>
        <row r="32">
          <cell r="A32" t="str">
            <v>008000</v>
          </cell>
          <cell r="B32" t="str">
            <v>TELEGRAM RECOVERIES</v>
          </cell>
          <cell r="C32">
            <v>2100</v>
          </cell>
          <cell r="D32">
            <v>2100</v>
          </cell>
        </row>
        <row r="33">
          <cell r="A33" t="str">
            <v>008000</v>
          </cell>
          <cell r="B33" t="str">
            <v>CLEARING CHEQUE  RECOVERIES</v>
          </cell>
          <cell r="C33">
            <v>1415</v>
          </cell>
          <cell r="D33">
            <v>1415</v>
          </cell>
        </row>
        <row r="34">
          <cell r="A34" t="str">
            <v>008002</v>
          </cell>
          <cell r="B34" t="str">
            <v>TEZRAFTAAR TT REIMBURSEMENT</v>
          </cell>
          <cell r="C34">
            <v>27346.585999999999</v>
          </cell>
          <cell r="D34">
            <v>27346.585999999999</v>
          </cell>
        </row>
        <row r="35">
          <cell r="A35" t="str">
            <v>008002</v>
          </cell>
          <cell r="B35" t="str">
            <v>INSURANCE RECOVERIES - CONS</v>
          </cell>
          <cell r="C35">
            <v>161238.01999999999</v>
          </cell>
          <cell r="D35">
            <v>161238.01999999999</v>
          </cell>
        </row>
        <row r="36">
          <cell r="A36" t="str">
            <v>114011</v>
          </cell>
          <cell r="B36" t="str">
            <v>INTEREST PAID - CURRENT ACC</v>
          </cell>
          <cell r="C36">
            <v>-3241.9940000000001</v>
          </cell>
          <cell r="D36">
            <v>3241.9940000000001</v>
          </cell>
        </row>
        <row r="37">
          <cell r="A37" t="str">
            <v>114012</v>
          </cell>
          <cell r="B37" t="str">
            <v>INTEREST PAID - CALL ACCOUN</v>
          </cell>
          <cell r="C37">
            <v>-248.22800000000001</v>
          </cell>
          <cell r="D37">
            <v>248.22800000000001</v>
          </cell>
        </row>
        <row r="38">
          <cell r="A38" t="str">
            <v>122012</v>
          </cell>
          <cell r="B38" t="str">
            <v>SB DEPOSITS - BD</v>
          </cell>
          <cell r="C38">
            <v>-3137.1680000000001</v>
          </cell>
          <cell r="D38">
            <v>3137.1680000000001</v>
          </cell>
        </row>
        <row r="39">
          <cell r="A39" t="str">
            <v>123013</v>
          </cell>
          <cell r="B39" t="str">
            <v>FIXED DEPOSITS BD</v>
          </cell>
          <cell r="C39">
            <v>-166831.80300000001</v>
          </cell>
          <cell r="D39">
            <v>166831.80300000001</v>
          </cell>
        </row>
        <row r="40">
          <cell r="A40" t="str">
            <v>123019</v>
          </cell>
          <cell r="B40" t="str">
            <v>FIXED DEPOSITS - US $</v>
          </cell>
          <cell r="C40">
            <v>-72403.532000000007</v>
          </cell>
          <cell r="D40">
            <v>72403.532000000007</v>
          </cell>
        </row>
        <row r="41">
          <cell r="A41" t="str">
            <v>123021</v>
          </cell>
          <cell r="B41" t="str">
            <v>FIXED DEPOSITS - POUND STER</v>
          </cell>
          <cell r="C41">
            <v>-257.048</v>
          </cell>
          <cell r="D41">
            <v>257.048</v>
          </cell>
        </row>
        <row r="42">
          <cell r="A42" t="str">
            <v>130014</v>
          </cell>
          <cell r="B42" t="str">
            <v>MAIN OFFICE ACCOUNT</v>
          </cell>
          <cell r="C42">
            <v>-42406</v>
          </cell>
          <cell r="D42">
            <v>42406</v>
          </cell>
        </row>
        <row r="43">
          <cell r="A43" t="str">
            <v>140011</v>
          </cell>
          <cell r="B43" t="str">
            <v>BASIC SALARIES - OFFICERS</v>
          </cell>
          <cell r="C43">
            <v>-24425.839</v>
          </cell>
          <cell r="D43">
            <v>24425.839</v>
          </cell>
        </row>
        <row r="44">
          <cell r="A44" t="str">
            <v>140012</v>
          </cell>
          <cell r="B44" t="str">
            <v>BASIC SALARIES - CLERICAL</v>
          </cell>
          <cell r="C44">
            <v>-9953</v>
          </cell>
          <cell r="D44">
            <v>9953</v>
          </cell>
        </row>
        <row r="45">
          <cell r="A45" t="str">
            <v>145020</v>
          </cell>
          <cell r="B45" t="str">
            <v>OTHER ALLOWANCES</v>
          </cell>
          <cell r="C45">
            <v>-22919.225999999999</v>
          </cell>
          <cell r="D45">
            <v>22919.225999999999</v>
          </cell>
        </row>
        <row r="46">
          <cell r="A46" t="str">
            <v>145067</v>
          </cell>
          <cell r="B46" t="str">
            <v>TEZRAFTAR EVENING /FRIDAY A</v>
          </cell>
          <cell r="C46">
            <v>-746.25</v>
          </cell>
          <cell r="D46">
            <v>746.25</v>
          </cell>
        </row>
        <row r="47">
          <cell r="A47" t="str">
            <v>148001</v>
          </cell>
          <cell r="B47" t="str">
            <v>MESSENGER / OFFICE BOYS</v>
          </cell>
          <cell r="C47">
            <v>-2328</v>
          </cell>
          <cell r="D47">
            <v>2328</v>
          </cell>
        </row>
        <row r="48">
          <cell r="A48" t="str">
            <v>152012</v>
          </cell>
          <cell r="B48" t="str">
            <v>MEDIACAL INSURANCE-OVS</v>
          </cell>
          <cell r="C48">
            <v>-7040.7569999999996</v>
          </cell>
          <cell r="D48">
            <v>7040.7569999999996</v>
          </cell>
        </row>
        <row r="49">
          <cell r="A49" t="str">
            <v>155011</v>
          </cell>
          <cell r="B49" t="str">
            <v>EOSB EXPATS</v>
          </cell>
          <cell r="C49">
            <v>-1626.9190000000001</v>
          </cell>
          <cell r="D49">
            <v>1626.9190000000001</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-6282.308</v>
          </cell>
          <cell r="D52">
            <v>6282.308</v>
          </cell>
        </row>
        <row r="53">
          <cell r="A53" t="str">
            <v>172003</v>
          </cell>
          <cell r="B53" t="str">
            <v>BRANCH PERFORMANCE AWARDS</v>
          </cell>
          <cell r="C53">
            <v>0</v>
          </cell>
          <cell r="D53">
            <v>0</v>
          </cell>
        </row>
        <row r="54">
          <cell r="A54" t="str">
            <v>180001</v>
          </cell>
          <cell r="B54" t="str">
            <v>RENT - OFFICE</v>
          </cell>
          <cell r="C54">
            <v>-26400</v>
          </cell>
          <cell r="D54">
            <v>26400</v>
          </cell>
        </row>
        <row r="55">
          <cell r="A55" t="str">
            <v>180011</v>
          </cell>
          <cell r="B55" t="str">
            <v>RATES &amp; TAXES - TRADE LICEN</v>
          </cell>
          <cell r="C55">
            <v>-2000</v>
          </cell>
          <cell r="D55">
            <v>2000</v>
          </cell>
        </row>
        <row r="56">
          <cell r="A56" t="str">
            <v>180012</v>
          </cell>
          <cell r="B56" t="str">
            <v>RATES &amp; TAXES - COMMERCIAL</v>
          </cell>
          <cell r="C56">
            <v>-23182.396000000001</v>
          </cell>
          <cell r="D56">
            <v>23182.396000000001</v>
          </cell>
        </row>
        <row r="57">
          <cell r="A57" t="str">
            <v>190001</v>
          </cell>
          <cell r="B57" t="str">
            <v>GAS - ELECTRICITY-OFFICE</v>
          </cell>
          <cell r="C57">
            <v>-2377.16</v>
          </cell>
          <cell r="D57">
            <v>2377.16</v>
          </cell>
        </row>
        <row r="58">
          <cell r="A58" t="str">
            <v>195001</v>
          </cell>
          <cell r="B58" t="str">
            <v>INSURANCE-FIRE/THEIFT</v>
          </cell>
          <cell r="C58">
            <v>-2599.9070000000002</v>
          </cell>
          <cell r="D58">
            <v>2599.9070000000002</v>
          </cell>
        </row>
        <row r="59">
          <cell r="A59" t="str">
            <v>195011</v>
          </cell>
          <cell r="B59" t="str">
            <v>GOSI LOCAL</v>
          </cell>
          <cell r="C59">
            <v>-3893.65</v>
          </cell>
          <cell r="D59">
            <v>3893.65</v>
          </cell>
        </row>
        <row r="60">
          <cell r="A60" t="str">
            <v>195012</v>
          </cell>
          <cell r="B60" t="str">
            <v>INSURANCE-FIRE/THEFT</v>
          </cell>
          <cell r="C60">
            <v>-146.16499999999999</v>
          </cell>
          <cell r="D60">
            <v>146.16499999999999</v>
          </cell>
        </row>
        <row r="61">
          <cell r="A61" t="str">
            <v>205001</v>
          </cell>
          <cell r="B61" t="str">
            <v>POSTAGE</v>
          </cell>
          <cell r="C61">
            <v>-396.49599999999998</v>
          </cell>
          <cell r="D61">
            <v>396.49599999999998</v>
          </cell>
        </row>
        <row r="62">
          <cell r="A62" t="str">
            <v>205002</v>
          </cell>
          <cell r="B62" t="str">
            <v>TELEX / T.P</v>
          </cell>
          <cell r="C62">
            <v>-35.341000000000001</v>
          </cell>
          <cell r="D62">
            <v>35.341000000000001</v>
          </cell>
        </row>
        <row r="63">
          <cell r="A63" t="str">
            <v>206001</v>
          </cell>
          <cell r="B63" t="str">
            <v>TELEPHONE / TRUNK CALL - OF</v>
          </cell>
          <cell r="C63">
            <v>-3068.68</v>
          </cell>
          <cell r="D63">
            <v>3068.68</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-2228.5160000000001</v>
          </cell>
          <cell r="D66">
            <v>2228.5160000000001</v>
          </cell>
        </row>
        <row r="67">
          <cell r="A67" t="str">
            <v>208003</v>
          </cell>
          <cell r="B67" t="str">
            <v>SOFTWARE CHARGES</v>
          </cell>
          <cell r="C67">
            <v>865.18</v>
          </cell>
          <cell r="D67">
            <v>-865.18</v>
          </cell>
        </row>
        <row r="68">
          <cell r="A68" t="str">
            <v>208012</v>
          </cell>
          <cell r="B68" t="str">
            <v>BENEFIT SWITCH EXPENSES</v>
          </cell>
          <cell r="C68">
            <v>-12229.349</v>
          </cell>
          <cell r="D68">
            <v>12229.349</v>
          </cell>
        </row>
        <row r="69">
          <cell r="A69" t="str">
            <v>218001</v>
          </cell>
          <cell r="B69" t="str">
            <v>DEPRECIATION-ELECTRICAL &amp; O</v>
          </cell>
          <cell r="C69">
            <v>-3409.4929999999999</v>
          </cell>
          <cell r="D69">
            <v>3409.4929999999999</v>
          </cell>
        </row>
        <row r="70">
          <cell r="A70" t="str">
            <v>218002</v>
          </cell>
          <cell r="B70" t="str">
            <v>DEPRECIATION-FIRE EXTINGUIS</v>
          </cell>
          <cell r="C70">
            <v>-20</v>
          </cell>
          <cell r="D70">
            <v>20</v>
          </cell>
        </row>
        <row r="71">
          <cell r="A71" t="str">
            <v>220012</v>
          </cell>
          <cell r="B71" t="str">
            <v>FURNITURE &amp; FIXTURES WOODEN</v>
          </cell>
          <cell r="C71">
            <v>-500.34699999999998</v>
          </cell>
          <cell r="D71">
            <v>500.34699999999998</v>
          </cell>
        </row>
        <row r="72">
          <cell r="A72" t="str">
            <v>221003</v>
          </cell>
          <cell r="B72" t="str">
            <v>DEPRECIATION-LEASE HOLD IMP</v>
          </cell>
          <cell r="C72">
            <v>-2499.1120000000001</v>
          </cell>
          <cell r="D72">
            <v>2499.1120000000001</v>
          </cell>
        </row>
        <row r="73">
          <cell r="A73" t="str">
            <v>222001</v>
          </cell>
          <cell r="B73" t="str">
            <v>DEPRECIATION IT HARDWARE-PC</v>
          </cell>
          <cell r="C73">
            <v>-2878.8670000000002</v>
          </cell>
          <cell r="D73">
            <v>2878.8670000000002</v>
          </cell>
        </row>
        <row r="74">
          <cell r="A74" t="str">
            <v>225002</v>
          </cell>
          <cell r="B74" t="str">
            <v>REPAIR - MACHINE/EQUIPMENT</v>
          </cell>
          <cell r="C74">
            <v>1</v>
          </cell>
          <cell r="D74">
            <v>-1</v>
          </cell>
        </row>
        <row r="75">
          <cell r="A75" t="str">
            <v>225007</v>
          </cell>
          <cell r="B75" t="str">
            <v>REPAIRS - I T HARDWARE</v>
          </cell>
          <cell r="C75">
            <v>-2481.1999999999998</v>
          </cell>
          <cell r="D75">
            <v>2481.1999999999998</v>
          </cell>
        </row>
        <row r="76">
          <cell r="A76" t="str">
            <v>235001</v>
          </cell>
          <cell r="B76" t="str">
            <v>OFFICE STATIONERY</v>
          </cell>
          <cell r="C76">
            <v>-1293.3119999999999</v>
          </cell>
          <cell r="D76">
            <v>1293.3119999999999</v>
          </cell>
        </row>
        <row r="77">
          <cell r="A77" t="str">
            <v>235002</v>
          </cell>
          <cell r="B77" t="str">
            <v>SECURITY STATIONERY</v>
          </cell>
          <cell r="C77">
            <v>-331.52</v>
          </cell>
          <cell r="D77">
            <v>331.52</v>
          </cell>
        </row>
        <row r="78">
          <cell r="A78" t="str">
            <v>235003</v>
          </cell>
          <cell r="B78" t="str">
            <v>PETTY STATIONERY</v>
          </cell>
          <cell r="C78">
            <v>-41.85</v>
          </cell>
          <cell r="D78">
            <v>41.85</v>
          </cell>
        </row>
        <row r="79">
          <cell r="A79" t="str">
            <v>235004</v>
          </cell>
          <cell r="B79" t="str">
            <v>PRINTING STATIONERY</v>
          </cell>
          <cell r="C79">
            <v>-3303.366</v>
          </cell>
          <cell r="D79">
            <v>3303.366</v>
          </cell>
        </row>
        <row r="80">
          <cell r="A80" t="str">
            <v>235006</v>
          </cell>
          <cell r="B80" t="str">
            <v>COMPUTER STATIONERY (CONSUM</v>
          </cell>
          <cell r="C80">
            <v>-108</v>
          </cell>
          <cell r="D80">
            <v>108</v>
          </cell>
        </row>
        <row r="81">
          <cell r="A81" t="str">
            <v>237001</v>
          </cell>
          <cell r="B81" t="str">
            <v>OFFICE RUNNING EXPENSES</v>
          </cell>
          <cell r="C81">
            <v>-681.298</v>
          </cell>
          <cell r="D81">
            <v>681.298</v>
          </cell>
        </row>
        <row r="82">
          <cell r="A82" t="str">
            <v>237002</v>
          </cell>
          <cell r="B82" t="str">
            <v>JANITORIAL CHARGES</v>
          </cell>
          <cell r="C82">
            <v>-840</v>
          </cell>
          <cell r="D82">
            <v>840</v>
          </cell>
        </row>
        <row r="83">
          <cell r="A83" t="str">
            <v>240005</v>
          </cell>
          <cell r="B83" t="str">
            <v>BILLBOARDS AND SIGNAGE</v>
          </cell>
          <cell r="C83">
            <v>-872.10599999999999</v>
          </cell>
          <cell r="D83">
            <v>872.10599999999999</v>
          </cell>
        </row>
        <row r="84">
          <cell r="A84" t="str">
            <v>240009</v>
          </cell>
          <cell r="B84" t="str">
            <v>PRESS ADVERTISING</v>
          </cell>
          <cell r="C84">
            <v>-3402.634</v>
          </cell>
          <cell r="D84">
            <v>3402.634</v>
          </cell>
        </row>
        <row r="85">
          <cell r="A85" t="str">
            <v>240015</v>
          </cell>
          <cell r="B85" t="str">
            <v>MISCELLANEOUS</v>
          </cell>
          <cell r="C85">
            <v>-9116.6290000000008</v>
          </cell>
          <cell r="D85">
            <v>9116.6290000000008</v>
          </cell>
        </row>
        <row r="86">
          <cell r="A86" t="str">
            <v>245001</v>
          </cell>
          <cell r="B86" t="str">
            <v>ENTERTAINMENT</v>
          </cell>
          <cell r="C86">
            <v>-338.52499999999998</v>
          </cell>
          <cell r="D86">
            <v>338.52499999999998</v>
          </cell>
        </row>
        <row r="87">
          <cell r="A87" t="str">
            <v>260001</v>
          </cell>
          <cell r="B87" t="str">
            <v>SUBSCRIPTIONS PERIODICAL /</v>
          </cell>
          <cell r="C87">
            <v>-49.4</v>
          </cell>
          <cell r="D87">
            <v>49.4</v>
          </cell>
        </row>
        <row r="88">
          <cell r="A88" t="str">
            <v>260002</v>
          </cell>
          <cell r="B88" t="str">
            <v>SUBSCRIPTIONS INSTITUTIONS</v>
          </cell>
          <cell r="C88">
            <v>-6.6669999999999998</v>
          </cell>
          <cell r="D88">
            <v>6.6669999999999998</v>
          </cell>
        </row>
        <row r="89">
          <cell r="A89" t="str">
            <v>271001</v>
          </cell>
          <cell r="B89" t="str">
            <v>SECURITY GUARDS CHARGES</v>
          </cell>
          <cell r="C89">
            <v>-17520</v>
          </cell>
          <cell r="D89">
            <v>17520</v>
          </cell>
        </row>
        <row r="90">
          <cell r="A90" t="str">
            <v>272001</v>
          </cell>
          <cell r="B90" t="str">
            <v>CASH TRANSPORT CHARGES</v>
          </cell>
          <cell r="C90">
            <v>-1673.0170000000001</v>
          </cell>
          <cell r="D90">
            <v>1673.0170000000001</v>
          </cell>
        </row>
        <row r="91">
          <cell r="A91" t="str">
            <v>275003</v>
          </cell>
          <cell r="B91" t="str">
            <v>FREIGHT</v>
          </cell>
          <cell r="C91">
            <v>-77.7</v>
          </cell>
          <cell r="D91">
            <v>77.7</v>
          </cell>
        </row>
        <row r="92">
          <cell r="A92" t="str">
            <v>278009</v>
          </cell>
          <cell r="B92" t="str">
            <v>WRITE OFF - OTHER ASSETS</v>
          </cell>
          <cell r="C92">
            <v>-221.715</v>
          </cell>
          <cell r="D92">
            <v>-221.715</v>
          </cell>
        </row>
        <row r="93">
          <cell r="A93" t="str">
            <v>278011</v>
          </cell>
          <cell r="B93" t="str">
            <v>PROVISION - CONSUMER RISK C</v>
          </cell>
          <cell r="C93">
            <v>-1416.606</v>
          </cell>
          <cell r="D93">
            <v>-1416.606</v>
          </cell>
        </row>
        <row r="94">
          <cell r="A94" t="str">
            <v>278021</v>
          </cell>
          <cell r="B94" t="str">
            <v>WRITE OFF - CONSUMER LOANS</v>
          </cell>
          <cell r="C94">
            <v>-2605.1010000000001</v>
          </cell>
          <cell r="D94">
            <v>-2605.1010000000001</v>
          </cell>
        </row>
        <row r="95">
          <cell r="A95" t="str">
            <v>283004</v>
          </cell>
          <cell r="B95" t="str">
            <v>OTHERS</v>
          </cell>
          <cell r="C95">
            <v>-1371.5519999999999</v>
          </cell>
          <cell r="D95">
            <v>1371.5519999999999</v>
          </cell>
        </row>
        <row r="96">
          <cell r="A96" t="str">
            <v>285042</v>
          </cell>
          <cell r="B96" t="str">
            <v>CHEQUE RETURN CHARGES</v>
          </cell>
          <cell r="C96">
            <v>-615</v>
          </cell>
          <cell r="D96">
            <v>615</v>
          </cell>
        </row>
        <row r="97">
          <cell r="A97" t="str">
            <v>285088</v>
          </cell>
          <cell r="B97" t="str">
            <v>CREDIT CARD &amp; CONSUMER LOAN</v>
          </cell>
          <cell r="C97">
            <v>-14814.817999999999</v>
          </cell>
          <cell r="D97">
            <v>14814.817999999999</v>
          </cell>
        </row>
        <row r="98">
          <cell r="A98" t="str">
            <v>285092</v>
          </cell>
          <cell r="B98" t="str">
            <v>GIFT/GIVEWAYS EXP</v>
          </cell>
          <cell r="C98">
            <v>-76.5</v>
          </cell>
          <cell r="D98">
            <v>76.5</v>
          </cell>
        </row>
        <row r="99">
          <cell r="A99" t="str">
            <v>285099</v>
          </cell>
          <cell r="B99" t="str">
            <v>SUNDRY (DETAILS STATEMENT R</v>
          </cell>
          <cell r="C99">
            <v>-1255.45</v>
          </cell>
          <cell r="D99">
            <v>1255.45</v>
          </cell>
        </row>
        <row r="100">
          <cell r="A100" t="str">
            <v>288001</v>
          </cell>
          <cell r="B100" t="str">
            <v>HO SHARE OF EXPENSES</v>
          </cell>
          <cell r="C100">
            <v>-20100</v>
          </cell>
          <cell r="D100">
            <v>20100</v>
          </cell>
        </row>
        <row r="101">
          <cell r="A101" t="str">
            <v>290011</v>
          </cell>
          <cell r="B101" t="str">
            <v>IT CHARGES PAID TO HO</v>
          </cell>
          <cell r="C101">
            <v>-3015.9960000000001</v>
          </cell>
          <cell r="D101">
            <v>3015.9960000000001</v>
          </cell>
        </row>
        <row r="102">
          <cell r="A102" t="str">
            <v>290012</v>
          </cell>
          <cell r="B102" t="str">
            <v>SOFTWARE FEE / LINE RENT PA</v>
          </cell>
          <cell r="C102">
            <v>-63.31</v>
          </cell>
          <cell r="D102">
            <v>63.31</v>
          </cell>
        </row>
      </sheetData>
      <sheetData sheetId="3">
        <row r="5">
          <cell r="A5" t="str">
            <v>001001</v>
          </cell>
          <cell r="B5" t="str">
            <v>I/R ON LOANS / SMALL LOANS</v>
          </cell>
          <cell r="C5">
            <v>10847.868</v>
          </cell>
          <cell r="D5">
            <v>10847.868</v>
          </cell>
        </row>
        <row r="6">
          <cell r="A6" t="str">
            <v>001006</v>
          </cell>
          <cell r="B6" t="str">
            <v>I/R ON  L.T.R.</v>
          </cell>
          <cell r="C6">
            <v>11318.468999999999</v>
          </cell>
          <cell r="D6">
            <v>11318.468999999999</v>
          </cell>
        </row>
        <row r="7">
          <cell r="A7" t="str">
            <v>001012</v>
          </cell>
          <cell r="B7" t="str">
            <v>I/R ON P.A.D.</v>
          </cell>
          <cell r="C7">
            <v>458.1</v>
          </cell>
          <cell r="D7">
            <v>458.1</v>
          </cell>
        </row>
        <row r="8">
          <cell r="A8" t="str">
            <v>001020</v>
          </cell>
          <cell r="B8" t="str">
            <v>I/R ON OVERDRAFTS</v>
          </cell>
          <cell r="C8">
            <v>27824.312999999998</v>
          </cell>
          <cell r="D8">
            <v>27824.312999999998</v>
          </cell>
        </row>
        <row r="9">
          <cell r="A9" t="str">
            <v>001053</v>
          </cell>
          <cell r="B9" t="str">
            <v>CONSUMER LOAN</v>
          </cell>
          <cell r="C9">
            <v>678437.12699999998</v>
          </cell>
          <cell r="D9">
            <v>678437.12699999998</v>
          </cell>
        </row>
        <row r="10">
          <cell r="A10" t="str">
            <v>025014</v>
          </cell>
          <cell r="B10" t="str">
            <v>MAIN OFFICE ACCOUNT</v>
          </cell>
          <cell r="C10">
            <v>64505.777000000002</v>
          </cell>
          <cell r="D10">
            <v>64505.777000000002</v>
          </cell>
        </row>
        <row r="11">
          <cell r="A11" t="str">
            <v>062001</v>
          </cell>
          <cell r="B11" t="str">
            <v>PLS EXCHANGE-POUND STERLING</v>
          </cell>
          <cell r="C11">
            <v>23.311</v>
          </cell>
          <cell r="D11">
            <v>23.311</v>
          </cell>
        </row>
        <row r="12">
          <cell r="A12" t="str">
            <v>062002</v>
          </cell>
          <cell r="B12" t="str">
            <v>PLS EXCHANGE-DOLLAR</v>
          </cell>
          <cell r="C12">
            <v>3736.375</v>
          </cell>
          <cell r="D12">
            <v>3736.375</v>
          </cell>
        </row>
        <row r="13">
          <cell r="A13" t="str">
            <v>062004</v>
          </cell>
          <cell r="B13" t="str">
            <v>PLS EXCHANGE OTHER CURRENCI</v>
          </cell>
          <cell r="C13">
            <v>3521.1790000000001</v>
          </cell>
          <cell r="D13">
            <v>3521.1790000000001</v>
          </cell>
        </row>
        <row r="14">
          <cell r="A14" t="str">
            <v>062012</v>
          </cell>
          <cell r="B14" t="str">
            <v>PLS EX-GAIN/LOSS ON REV. PA</v>
          </cell>
          <cell r="C14">
            <v>1720.529</v>
          </cell>
          <cell r="D14">
            <v>1720.529</v>
          </cell>
        </row>
        <row r="15">
          <cell r="A15" t="str">
            <v>064002</v>
          </cell>
          <cell r="B15" t="str">
            <v>PLS COMMISSION-EXPORT BILLS</v>
          </cell>
          <cell r="C15">
            <v>598.67499999999995</v>
          </cell>
          <cell r="D15">
            <v>598.67499999999995</v>
          </cell>
        </row>
        <row r="16">
          <cell r="A16" t="str">
            <v>064003</v>
          </cell>
          <cell r="B16" t="str">
            <v>PLS COM ON IMPORT BILL</v>
          </cell>
          <cell r="C16">
            <v>1170.4000000000001</v>
          </cell>
          <cell r="D16">
            <v>1170.4000000000001</v>
          </cell>
        </row>
        <row r="17">
          <cell r="A17" t="str">
            <v>064004</v>
          </cell>
          <cell r="B17" t="str">
            <v>PLS COMMISSION-OPN. OF L/C</v>
          </cell>
          <cell r="C17">
            <v>4595.0600000000004</v>
          </cell>
          <cell r="D17">
            <v>4595.0600000000004</v>
          </cell>
        </row>
        <row r="18">
          <cell r="A18" t="str">
            <v>064008</v>
          </cell>
          <cell r="B18" t="str">
            <v>PLS COMMISSION-L.G. (INLAND</v>
          </cell>
          <cell r="C18">
            <v>1618.65</v>
          </cell>
          <cell r="D18">
            <v>1618.65</v>
          </cell>
        </row>
        <row r="19">
          <cell r="A19" t="str">
            <v>064010</v>
          </cell>
          <cell r="B19" t="str">
            <v>PLS COMM. BILLS (FBC,IBC,ET</v>
          </cell>
          <cell r="C19">
            <v>60</v>
          </cell>
          <cell r="D19">
            <v>60</v>
          </cell>
        </row>
        <row r="20">
          <cell r="A20" t="str">
            <v>064019</v>
          </cell>
          <cell r="B20" t="str">
            <v>FEE FOR RENDERING OTHER SER</v>
          </cell>
          <cell r="C20">
            <v>1556.0039999999999</v>
          </cell>
          <cell r="D20">
            <v>1556.0039999999999</v>
          </cell>
        </row>
        <row r="21">
          <cell r="A21" t="str">
            <v>064022</v>
          </cell>
          <cell r="B21" t="str">
            <v>PLS COM ON ISSUE OF NEW CHE</v>
          </cell>
          <cell r="C21">
            <v>1828.5</v>
          </cell>
          <cell r="D21">
            <v>1828.5</v>
          </cell>
        </row>
        <row r="22">
          <cell r="A22" t="str">
            <v>064031</v>
          </cell>
          <cell r="B22" t="str">
            <v>PL.COMMISSION-LC ADVISING (</v>
          </cell>
          <cell r="C22">
            <v>120</v>
          </cell>
          <cell r="D22">
            <v>120</v>
          </cell>
        </row>
        <row r="23">
          <cell r="A23" t="str">
            <v>064089</v>
          </cell>
          <cell r="B23" t="str">
            <v>IFDBC</v>
          </cell>
          <cell r="C23">
            <v>3179.9</v>
          </cell>
          <cell r="D23">
            <v>3179.9</v>
          </cell>
        </row>
        <row r="24">
          <cell r="A24" t="str">
            <v>066001</v>
          </cell>
          <cell r="B24" t="str">
            <v>LOCKERS</v>
          </cell>
          <cell r="C24">
            <v>877.5</v>
          </cell>
          <cell r="D24">
            <v>877.5</v>
          </cell>
        </row>
        <row r="25">
          <cell r="A25" t="str">
            <v>078001</v>
          </cell>
          <cell r="B25" t="str">
            <v>PLS O/R-INCIDENTAL CHARGES</v>
          </cell>
          <cell r="C25">
            <v>4084.0050000000001</v>
          </cell>
          <cell r="D25">
            <v>4084.0050000000001</v>
          </cell>
        </row>
        <row r="26">
          <cell r="A26" t="str">
            <v>078057</v>
          </cell>
          <cell r="B26" t="str">
            <v>FACILITIES PROCESSING FEES</v>
          </cell>
          <cell r="C26">
            <v>160.9</v>
          </cell>
          <cell r="D26">
            <v>160.9</v>
          </cell>
        </row>
        <row r="27">
          <cell r="A27" t="str">
            <v>078084</v>
          </cell>
          <cell r="B27" t="str">
            <v>CONSUMER LOAN - PREPAYMENT</v>
          </cell>
          <cell r="C27">
            <v>16380.96</v>
          </cell>
          <cell r="D27">
            <v>16380.96</v>
          </cell>
        </row>
        <row r="28">
          <cell r="A28" t="str">
            <v>078085</v>
          </cell>
          <cell r="B28" t="str">
            <v>CONSUMER LOAN - MISC FEES</v>
          </cell>
          <cell r="C28">
            <v>64611.862999999998</v>
          </cell>
          <cell r="D28">
            <v>64611.862999999998</v>
          </cell>
        </row>
        <row r="29">
          <cell r="A29" t="str">
            <v>078094</v>
          </cell>
          <cell r="B29" t="str">
            <v>BENEFIT SWITCH RELATED INCO</v>
          </cell>
          <cell r="C29">
            <v>1533.25</v>
          </cell>
          <cell r="D29">
            <v>1533.25</v>
          </cell>
        </row>
        <row r="30">
          <cell r="A30" t="str">
            <v>080001</v>
          </cell>
          <cell r="B30" t="str">
            <v>POSTAGE RECOVERIES - CORPOR</v>
          </cell>
          <cell r="C30">
            <v>1222</v>
          </cell>
          <cell r="D30">
            <v>1222</v>
          </cell>
        </row>
        <row r="31">
          <cell r="A31" t="str">
            <v>080002</v>
          </cell>
          <cell r="B31" t="str">
            <v>TELEX RECOVERIES</v>
          </cell>
          <cell r="C31">
            <v>5266.9</v>
          </cell>
          <cell r="D31">
            <v>5266.9</v>
          </cell>
        </row>
        <row r="32">
          <cell r="A32" t="str">
            <v>080003</v>
          </cell>
          <cell r="B32" t="str">
            <v>TELEGRAM RECOVERIES</v>
          </cell>
          <cell r="C32">
            <v>1967</v>
          </cell>
          <cell r="D32">
            <v>1967</v>
          </cell>
        </row>
        <row r="33">
          <cell r="A33" t="str">
            <v>080009</v>
          </cell>
          <cell r="B33" t="str">
            <v>CLEARING CHEQUE  RECOVERIES</v>
          </cell>
          <cell r="C33">
            <v>1285</v>
          </cell>
          <cell r="D33">
            <v>1285</v>
          </cell>
        </row>
        <row r="34">
          <cell r="A34" t="str">
            <v>080021</v>
          </cell>
          <cell r="B34" t="str">
            <v>TEZRAFTAAR TT REIMBURSEMENT</v>
          </cell>
          <cell r="C34">
            <v>29998.348000000002</v>
          </cell>
          <cell r="D34">
            <v>29998.348000000002</v>
          </cell>
        </row>
        <row r="35">
          <cell r="A35" t="str">
            <v>080023</v>
          </cell>
          <cell r="B35" t="str">
            <v>INSURANCE RECOVERIES - CONS</v>
          </cell>
          <cell r="C35">
            <v>155219.073</v>
          </cell>
          <cell r="D35">
            <v>155219.073</v>
          </cell>
        </row>
        <row r="36">
          <cell r="A36" t="str">
            <v>114011</v>
          </cell>
          <cell r="B36" t="str">
            <v>INTEREST PAID - CURRENT ACC</v>
          </cell>
          <cell r="C36">
            <v>-2888.1460000000002</v>
          </cell>
          <cell r="D36">
            <v>2888.1460000000002</v>
          </cell>
        </row>
        <row r="37">
          <cell r="A37" t="str">
            <v>114012</v>
          </cell>
          <cell r="B37" t="str">
            <v>INTEREST PAID - CALL ACCOUN</v>
          </cell>
          <cell r="C37">
            <v>-228.84</v>
          </cell>
          <cell r="D37">
            <v>228.84</v>
          </cell>
        </row>
        <row r="38">
          <cell r="A38" t="str">
            <v>122012</v>
          </cell>
          <cell r="B38" t="str">
            <v>SB DEPOSITS - BD</v>
          </cell>
          <cell r="C38">
            <v>-2948.4180000000001</v>
          </cell>
          <cell r="D38">
            <v>2948.4180000000001</v>
          </cell>
        </row>
        <row r="39">
          <cell r="A39" t="str">
            <v>123013</v>
          </cell>
          <cell r="B39" t="str">
            <v>FIXED DEPOSITS BD</v>
          </cell>
          <cell r="C39">
            <v>-140526.29199999999</v>
          </cell>
          <cell r="D39">
            <v>140526.29199999999</v>
          </cell>
        </row>
        <row r="40">
          <cell r="A40" t="str">
            <v>123019</v>
          </cell>
          <cell r="B40" t="str">
            <v>FIXED DEPOSITS - US $</v>
          </cell>
          <cell r="C40">
            <v>-65749.209000000003</v>
          </cell>
          <cell r="D40">
            <v>65749.209000000003</v>
          </cell>
        </row>
        <row r="41">
          <cell r="A41" t="str">
            <v>123021</v>
          </cell>
          <cell r="B41" t="str">
            <v>FIXED DEPOSITS - POUND STER</v>
          </cell>
          <cell r="C41">
            <v>-236.048</v>
          </cell>
          <cell r="D41">
            <v>236.048</v>
          </cell>
        </row>
        <row r="42">
          <cell r="A42" t="str">
            <v>130014</v>
          </cell>
          <cell r="B42" t="str">
            <v>MAIN OFFICE ACCOUNT</v>
          </cell>
          <cell r="C42">
            <v>-36483</v>
          </cell>
          <cell r="D42">
            <v>36483</v>
          </cell>
        </row>
        <row r="43">
          <cell r="A43" t="str">
            <v>140011</v>
          </cell>
          <cell r="B43" t="str">
            <v>BASIC SALARIES - OFFICERS</v>
          </cell>
          <cell r="C43">
            <v>-22274.839</v>
          </cell>
          <cell r="D43">
            <v>22274.839</v>
          </cell>
        </row>
        <row r="44">
          <cell r="A44" t="str">
            <v>140012</v>
          </cell>
          <cell r="B44" t="str">
            <v>BASIC SALARIES - CLERICAL</v>
          </cell>
          <cell r="C44">
            <v>-9326</v>
          </cell>
          <cell r="D44">
            <v>9326</v>
          </cell>
        </row>
        <row r="45">
          <cell r="A45" t="str">
            <v>145020</v>
          </cell>
          <cell r="B45" t="str">
            <v>OTHER ALLOWANCES</v>
          </cell>
          <cell r="C45">
            <v>-21067.225999999999</v>
          </cell>
          <cell r="D45">
            <v>21067.225999999999</v>
          </cell>
        </row>
        <row r="46">
          <cell r="A46" t="str">
            <v>145067</v>
          </cell>
          <cell r="B46" t="str">
            <v>TEZRAFTAR EVENING /FRIDAY A</v>
          </cell>
          <cell r="C46">
            <v>-491.5</v>
          </cell>
          <cell r="D46">
            <v>491.5</v>
          </cell>
        </row>
        <row r="47">
          <cell r="A47" t="str">
            <v>148001</v>
          </cell>
          <cell r="B47" t="str">
            <v>MESSENGER / OFFICE BOYS</v>
          </cell>
          <cell r="C47">
            <v>-2028</v>
          </cell>
          <cell r="D47">
            <v>2028</v>
          </cell>
        </row>
        <row r="48">
          <cell r="A48" t="str">
            <v>152012</v>
          </cell>
          <cell r="B48" t="str">
            <v>MEDIACAL INSURANCE-OVS</v>
          </cell>
          <cell r="C48">
            <v>-4140.9120000000003</v>
          </cell>
          <cell r="D48">
            <v>4140.9120000000003</v>
          </cell>
        </row>
        <row r="49">
          <cell r="A49" t="str">
            <v>155011</v>
          </cell>
          <cell r="B49" t="str">
            <v>EOSB EXPATS</v>
          </cell>
          <cell r="C49">
            <v>-1518.6659999999999</v>
          </cell>
          <cell r="D49">
            <v>1518.6659999999999</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-6283.08</v>
          </cell>
          <cell r="D52">
            <v>6283.08</v>
          </cell>
        </row>
        <row r="53">
          <cell r="A53" t="str">
            <v>172003</v>
          </cell>
          <cell r="B53" t="str">
            <v>BRANCH PERFORMANCE AWARDS</v>
          </cell>
          <cell r="C53">
            <v>-251.08</v>
          </cell>
          <cell r="D53">
            <v>251.08</v>
          </cell>
        </row>
        <row r="54">
          <cell r="A54" t="str">
            <v>180001</v>
          </cell>
          <cell r="B54" t="str">
            <v>RENT - OFFICE</v>
          </cell>
          <cell r="C54">
            <v>-24200</v>
          </cell>
          <cell r="D54">
            <v>24200</v>
          </cell>
        </row>
        <row r="55">
          <cell r="A55" t="str">
            <v>180011</v>
          </cell>
          <cell r="B55" t="str">
            <v>RATES &amp; TAXES - TRADE LICEN</v>
          </cell>
          <cell r="C55">
            <v>-2000</v>
          </cell>
          <cell r="D55">
            <v>2000</v>
          </cell>
        </row>
        <row r="56">
          <cell r="A56" t="str">
            <v>180012</v>
          </cell>
          <cell r="B56" t="str">
            <v>RATES &amp; TAXES - COMMERCIAL</v>
          </cell>
          <cell r="C56">
            <v>-21268.863000000001</v>
          </cell>
          <cell r="D56">
            <v>21268.863000000001</v>
          </cell>
        </row>
        <row r="57">
          <cell r="A57" t="str">
            <v>190001</v>
          </cell>
          <cell r="B57" t="str">
            <v>GAS - ELECTRICITY-OFFICE</v>
          </cell>
          <cell r="C57">
            <v>-2170.3200000000002</v>
          </cell>
          <cell r="D57">
            <v>2170.3200000000002</v>
          </cell>
        </row>
        <row r="58">
          <cell r="A58" t="str">
            <v>195001</v>
          </cell>
          <cell r="B58" t="str">
            <v>INSURANCE-FIRE/THEIFT</v>
          </cell>
          <cell r="C58">
            <v>-840.70699999999999</v>
          </cell>
          <cell r="D58">
            <v>840.70699999999999</v>
          </cell>
        </row>
        <row r="59">
          <cell r="A59" t="str">
            <v>195011</v>
          </cell>
          <cell r="B59" t="str">
            <v>GOSI LOCAL</v>
          </cell>
          <cell r="C59">
            <v>-3542.3</v>
          </cell>
          <cell r="D59">
            <v>3542.3</v>
          </cell>
        </row>
        <row r="60">
          <cell r="A60" t="str">
            <v>195012</v>
          </cell>
          <cell r="B60" t="str">
            <v>INSURANCE-FIRE/THEFT</v>
          </cell>
          <cell r="C60">
            <v>-133.94999999999999</v>
          </cell>
          <cell r="D60">
            <v>133.94999999999999</v>
          </cell>
        </row>
        <row r="61">
          <cell r="A61" t="str">
            <v>205001</v>
          </cell>
          <cell r="B61" t="str">
            <v>POSTAGE</v>
          </cell>
          <cell r="C61">
            <v>-363.16300000000001</v>
          </cell>
          <cell r="D61">
            <v>363.16300000000001</v>
          </cell>
        </row>
        <row r="62">
          <cell r="A62" t="str">
            <v>205002</v>
          </cell>
          <cell r="B62" t="str">
            <v>TELEX / T.P</v>
          </cell>
          <cell r="C62">
            <v>-35.341000000000001</v>
          </cell>
          <cell r="D62">
            <v>35.341000000000001</v>
          </cell>
        </row>
        <row r="63">
          <cell r="A63" t="str">
            <v>206001</v>
          </cell>
          <cell r="B63" t="str">
            <v>TELEPHONE / TRUNK CALL - OF</v>
          </cell>
          <cell r="C63">
            <v>-2757.93</v>
          </cell>
          <cell r="D63">
            <v>2757.93</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-1246.7439999999999</v>
          </cell>
          <cell r="D66">
            <v>1246.7439999999999</v>
          </cell>
        </row>
        <row r="67">
          <cell r="A67" t="str">
            <v>208003</v>
          </cell>
          <cell r="B67" t="str">
            <v>SOFTWARE CHARGES</v>
          </cell>
          <cell r="C67">
            <v>885.91499999999996</v>
          </cell>
          <cell r="D67">
            <v>-885.91499999999996</v>
          </cell>
        </row>
        <row r="68">
          <cell r="A68" t="str">
            <v>208012</v>
          </cell>
          <cell r="B68" t="str">
            <v>BENEFIT SWITCH EXPENSES</v>
          </cell>
          <cell r="C68">
            <v>-11692.999</v>
          </cell>
          <cell r="D68">
            <v>11692.999</v>
          </cell>
        </row>
        <row r="69">
          <cell r="A69" t="str">
            <v>218001</v>
          </cell>
          <cell r="B69" t="str">
            <v>DEPRECIATION-ELECTRICAL &amp; O</v>
          </cell>
          <cell r="C69">
            <v>-3116.913</v>
          </cell>
          <cell r="D69">
            <v>3116.913</v>
          </cell>
        </row>
        <row r="70">
          <cell r="A70" t="str">
            <v>218002</v>
          </cell>
          <cell r="B70" t="str">
            <v>DEPRECIATION-FIRE EXTINGUIS</v>
          </cell>
          <cell r="C70">
            <v>-20</v>
          </cell>
          <cell r="D70">
            <v>20</v>
          </cell>
        </row>
        <row r="71">
          <cell r="A71" t="str">
            <v>220012</v>
          </cell>
          <cell r="B71" t="str">
            <v>FURNITURE &amp; FIXTURES WOODEN</v>
          </cell>
          <cell r="C71">
            <v>-287.47800000000001</v>
          </cell>
          <cell r="D71">
            <v>287.47800000000001</v>
          </cell>
        </row>
        <row r="72">
          <cell r="A72" t="str">
            <v>221003</v>
          </cell>
          <cell r="B72" t="str">
            <v>DEPRECIATION-LEASE HOLD IMP</v>
          </cell>
          <cell r="C72">
            <v>-2271.92</v>
          </cell>
          <cell r="D72">
            <v>2271.92</v>
          </cell>
        </row>
        <row r="73">
          <cell r="A73" t="str">
            <v>222001</v>
          </cell>
          <cell r="B73" t="str">
            <v>DEPRECIATION IT HARDWARE-PC</v>
          </cell>
          <cell r="C73">
            <v>-2120.902</v>
          </cell>
          <cell r="D73">
            <v>2120.902</v>
          </cell>
        </row>
        <row r="74">
          <cell r="A74" t="str">
            <v>225002</v>
          </cell>
          <cell r="B74" t="str">
            <v>REPAIR - MACHINE/EQUIPMENT</v>
          </cell>
          <cell r="C74">
            <v>1</v>
          </cell>
          <cell r="D74">
            <v>-1</v>
          </cell>
        </row>
        <row r="75">
          <cell r="A75" t="str">
            <v>225007</v>
          </cell>
          <cell r="B75" t="str">
            <v>REPAIRS - I T HARDWARE</v>
          </cell>
          <cell r="C75">
            <v>-2166.1</v>
          </cell>
          <cell r="D75">
            <v>2166.1</v>
          </cell>
        </row>
        <row r="76">
          <cell r="A76" t="str">
            <v>235001</v>
          </cell>
          <cell r="B76" t="str">
            <v>OFFICE STATIONERY</v>
          </cell>
          <cell r="C76">
            <v>-1278.6790000000001</v>
          </cell>
          <cell r="D76">
            <v>1278.6790000000001</v>
          </cell>
        </row>
        <row r="77">
          <cell r="A77" t="str">
            <v>235002</v>
          </cell>
          <cell r="B77" t="str">
            <v>SECURITY STATIONERY</v>
          </cell>
          <cell r="C77">
            <v>-293.01499999999999</v>
          </cell>
          <cell r="D77">
            <v>293.01499999999999</v>
          </cell>
        </row>
        <row r="78">
          <cell r="A78" t="str">
            <v>235003</v>
          </cell>
          <cell r="B78" t="str">
            <v>PETTY STATIONERY</v>
          </cell>
          <cell r="C78">
            <v>-38.35</v>
          </cell>
          <cell r="D78">
            <v>38.35</v>
          </cell>
        </row>
        <row r="79">
          <cell r="A79" t="str">
            <v>235004</v>
          </cell>
          <cell r="B79" t="str">
            <v>PRINTING STATIONERY</v>
          </cell>
          <cell r="C79">
            <v>-2595.1509999999998</v>
          </cell>
          <cell r="D79">
            <v>2595.1509999999998</v>
          </cell>
        </row>
        <row r="80">
          <cell r="A80" t="str">
            <v>235006</v>
          </cell>
          <cell r="B80" t="str">
            <v>COMPUTER STATIONERY (CONSUM</v>
          </cell>
          <cell r="C80">
            <v>-108</v>
          </cell>
          <cell r="D80">
            <v>108</v>
          </cell>
        </row>
        <row r="81">
          <cell r="A81" t="str">
            <v>237001</v>
          </cell>
          <cell r="B81" t="str">
            <v>OFFICE RUNNING EXPENSES</v>
          </cell>
          <cell r="C81">
            <v>-655.69799999999998</v>
          </cell>
          <cell r="D81">
            <v>655.69799999999998</v>
          </cell>
        </row>
        <row r="82">
          <cell r="A82" t="str">
            <v>237002</v>
          </cell>
          <cell r="B82" t="str">
            <v>JANITORIAL CHARGES</v>
          </cell>
          <cell r="C82">
            <v>-700</v>
          </cell>
          <cell r="D82">
            <v>700</v>
          </cell>
        </row>
        <row r="83">
          <cell r="A83" t="str">
            <v>240009</v>
          </cell>
          <cell r="B83" t="str">
            <v>PRESS ADVERTISING</v>
          </cell>
          <cell r="C83">
            <v>-3265.77</v>
          </cell>
          <cell r="D83">
            <v>3265.77</v>
          </cell>
        </row>
        <row r="84">
          <cell r="A84" t="str">
            <v>240015</v>
          </cell>
          <cell r="B84" t="str">
            <v>MISCELLANEOUS</v>
          </cell>
          <cell r="C84">
            <v>-8010.6819999999998</v>
          </cell>
          <cell r="D84">
            <v>8010.6819999999998</v>
          </cell>
        </row>
        <row r="85">
          <cell r="A85" t="str">
            <v>245001</v>
          </cell>
          <cell r="B85" t="str">
            <v>ENTERTAINMENT</v>
          </cell>
          <cell r="C85">
            <v>-334.92500000000001</v>
          </cell>
          <cell r="D85">
            <v>334.92500000000001</v>
          </cell>
        </row>
        <row r="86">
          <cell r="A86" t="str">
            <v>260001</v>
          </cell>
          <cell r="B86" t="str">
            <v>SUBSCRIPTIONS PERIODICAL /</v>
          </cell>
          <cell r="C86">
            <v>-45</v>
          </cell>
          <cell r="D86">
            <v>45</v>
          </cell>
        </row>
        <row r="87">
          <cell r="A87" t="str">
            <v>260002</v>
          </cell>
          <cell r="B87" t="str">
            <v>SUBSCRIPTIONS INSTITUTIONS</v>
          </cell>
          <cell r="C87">
            <v>-6.6669999999999998</v>
          </cell>
          <cell r="D87">
            <v>6.6669999999999998</v>
          </cell>
        </row>
        <row r="88">
          <cell r="A88" t="str">
            <v>271001</v>
          </cell>
          <cell r="B88" t="str">
            <v>SECURITY GUARDS CHARGES</v>
          </cell>
          <cell r="C88">
            <v>-16060</v>
          </cell>
          <cell r="D88">
            <v>16060</v>
          </cell>
        </row>
        <row r="89">
          <cell r="A89" t="str">
            <v>272001</v>
          </cell>
          <cell r="B89" t="str">
            <v>CASH TRANSPORT CHARGES</v>
          </cell>
          <cell r="C89">
            <v>-1673.0170000000001</v>
          </cell>
          <cell r="D89">
            <v>1673.0170000000001</v>
          </cell>
        </row>
        <row r="90">
          <cell r="A90" t="str">
            <v>275003</v>
          </cell>
          <cell r="B90" t="str">
            <v>FREIGHT</v>
          </cell>
          <cell r="C90">
            <v>-77.7</v>
          </cell>
          <cell r="D90">
            <v>77.7</v>
          </cell>
        </row>
        <row r="91">
          <cell r="A91" t="str">
            <v>278009</v>
          </cell>
          <cell r="B91" t="str">
            <v>WRITE OFF - OTHER ASSETS</v>
          </cell>
          <cell r="C91">
            <v>-221.715</v>
          </cell>
          <cell r="D91">
            <v>-221.715</v>
          </cell>
        </row>
        <row r="92">
          <cell r="A92" t="str">
            <v>278011</v>
          </cell>
          <cell r="B92" t="str">
            <v>PROVISION - CONSUMER RISK C</v>
          </cell>
          <cell r="C92">
            <v>-1416.606</v>
          </cell>
          <cell r="D92">
            <v>-1416.606</v>
          </cell>
        </row>
        <row r="93">
          <cell r="A93" t="str">
            <v>278021</v>
          </cell>
          <cell r="B93" t="str">
            <v>WRITE OFF - CONSUMER LOANS</v>
          </cell>
          <cell r="C93">
            <v>-2605.1010000000001</v>
          </cell>
          <cell r="D93">
            <v>-2605.1010000000001</v>
          </cell>
        </row>
        <row r="94">
          <cell r="A94" t="str">
            <v>283004</v>
          </cell>
          <cell r="B94" t="str">
            <v>OTHERS</v>
          </cell>
          <cell r="C94">
            <v>-527.20000000000005</v>
          </cell>
          <cell r="D94">
            <v>527.20000000000005</v>
          </cell>
        </row>
        <row r="95">
          <cell r="A95" t="str">
            <v>285042</v>
          </cell>
          <cell r="B95" t="str">
            <v>CHEQUE RETURN CHARGES</v>
          </cell>
          <cell r="C95">
            <v>-570</v>
          </cell>
          <cell r="D95">
            <v>570</v>
          </cell>
        </row>
        <row r="96">
          <cell r="A96" t="str">
            <v>285088</v>
          </cell>
          <cell r="B96" t="str">
            <v>CREDIT CARD &amp; CONSUMER LOAN</v>
          </cell>
          <cell r="C96">
            <v>-14814.817999999999</v>
          </cell>
          <cell r="D96">
            <v>14814.817999999999</v>
          </cell>
        </row>
        <row r="97">
          <cell r="A97" t="str">
            <v>285092</v>
          </cell>
          <cell r="B97" t="str">
            <v>GIFT/GIVEWAYS EXP</v>
          </cell>
          <cell r="C97">
            <v>-76.5</v>
          </cell>
          <cell r="D97">
            <v>76.5</v>
          </cell>
        </row>
        <row r="98">
          <cell r="A98" t="str">
            <v>285099</v>
          </cell>
          <cell r="B98" t="str">
            <v>SUNDRY (DETAILS STATEMENT R</v>
          </cell>
          <cell r="C98">
            <v>-1255.45</v>
          </cell>
          <cell r="D98">
            <v>1255.45</v>
          </cell>
        </row>
        <row r="99">
          <cell r="A99" t="str">
            <v>288001</v>
          </cell>
          <cell r="B99" t="str">
            <v>HO SHARE OF EXPENSES</v>
          </cell>
          <cell r="C99">
            <v>-18425</v>
          </cell>
          <cell r="D99">
            <v>18425</v>
          </cell>
        </row>
        <row r="100">
          <cell r="A100" t="str">
            <v>290011</v>
          </cell>
          <cell r="B100" t="str">
            <v>IT CHARGES PAID TO HO</v>
          </cell>
          <cell r="C100">
            <v>-2764.663</v>
          </cell>
          <cell r="D100">
            <v>2764.663</v>
          </cell>
        </row>
        <row r="101">
          <cell r="A101" t="str">
            <v>290012</v>
          </cell>
          <cell r="B101" t="str">
            <v>SOFTWARE FEE / LINE RENT PA</v>
          </cell>
          <cell r="C101">
            <v>-63.31</v>
          </cell>
          <cell r="D101">
            <v>63.31</v>
          </cell>
        </row>
      </sheetData>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DD110"/>
      <sheetName val="Stt of Cond"/>
      <sheetName val="Sheet4"/>
      <sheetName val="FEb"/>
    </sheetNames>
    <sheetDataSet>
      <sheetData sheetId="0"/>
      <sheetData sheetId="1"/>
      <sheetData sheetId="2"/>
      <sheetData sheetId="3"/>
      <sheetData sheetId="4"/>
      <sheetData sheetId="5">
        <row r="4">
          <cell r="A4" t="str">
            <v>001001</v>
          </cell>
          <cell r="B4" t="str">
            <v>I/R ON LOANS / SMALL LOANS</v>
          </cell>
          <cell r="C4">
            <v>62045.063000000002</v>
          </cell>
        </row>
        <row r="5">
          <cell r="A5" t="str">
            <v>001005</v>
          </cell>
          <cell r="B5" t="str">
            <v>I/R ON  L.A.F.B.</v>
          </cell>
          <cell r="C5">
            <v>16.131</v>
          </cell>
        </row>
        <row r="6">
          <cell r="A6" t="str">
            <v>001006</v>
          </cell>
          <cell r="B6" t="str">
            <v>I/R ON  L.T.R.</v>
          </cell>
          <cell r="C6">
            <v>27877.401000000002</v>
          </cell>
        </row>
        <row r="7">
          <cell r="A7" t="str">
            <v>001009</v>
          </cell>
          <cell r="B7" t="str">
            <v>SYNDICATION  LOAN</v>
          </cell>
          <cell r="C7">
            <v>91126.183999999994</v>
          </cell>
        </row>
        <row r="8">
          <cell r="A8" t="str">
            <v>001011</v>
          </cell>
          <cell r="B8" t="str">
            <v>I/R ON FOREIGN BILLS PURCHA</v>
          </cell>
          <cell r="C8">
            <v>384.83300000000003</v>
          </cell>
        </row>
        <row r="9">
          <cell r="A9" t="str">
            <v>001012</v>
          </cell>
          <cell r="B9" t="str">
            <v>I/R ON P.A.D.</v>
          </cell>
          <cell r="C9">
            <v>40.752000000000002</v>
          </cell>
        </row>
        <row r="10">
          <cell r="A10" t="str">
            <v>001020</v>
          </cell>
          <cell r="B10" t="str">
            <v>I/R ON OVERDRAFTS</v>
          </cell>
          <cell r="C10">
            <v>13393.522999999999</v>
          </cell>
        </row>
        <row r="11">
          <cell r="A11" t="str">
            <v>001053</v>
          </cell>
          <cell r="B11" t="str">
            <v>CONSUMER LOAN</v>
          </cell>
          <cell r="C11">
            <v>109976.643</v>
          </cell>
        </row>
        <row r="12">
          <cell r="A12" t="str">
            <v>002003</v>
          </cell>
          <cell r="B12" t="str">
            <v>PLACEMENTS/SPECIAL NOTICE A</v>
          </cell>
          <cell r="C12">
            <v>17119.082999999999</v>
          </cell>
        </row>
        <row r="13">
          <cell r="A13" t="str">
            <v>020001</v>
          </cell>
          <cell r="B13" t="str">
            <v>BILLS DISCOUNTED</v>
          </cell>
          <cell r="C13">
            <v>6286.1</v>
          </cell>
        </row>
        <row r="14">
          <cell r="A14" t="str">
            <v>025011</v>
          </cell>
          <cell r="B14" t="str">
            <v>OTHER AREA BRANCHES - OVERS</v>
          </cell>
          <cell r="C14">
            <v>39087.078000000001</v>
          </cell>
        </row>
        <row r="15">
          <cell r="A15" t="str">
            <v>025014</v>
          </cell>
          <cell r="B15" t="str">
            <v>MAIN OFFICE ACCOUNT</v>
          </cell>
          <cell r="C15">
            <v>8089</v>
          </cell>
        </row>
        <row r="16">
          <cell r="A16" t="str">
            <v>062001</v>
          </cell>
          <cell r="B16" t="str">
            <v>PLS EXCHANGE-POUND STERLING</v>
          </cell>
          <cell r="C16">
            <v>740.75199999999995</v>
          </cell>
        </row>
        <row r="17">
          <cell r="A17" t="str">
            <v>062002</v>
          </cell>
          <cell r="B17" t="str">
            <v>PLS EXCHANGE-DOLLAR</v>
          </cell>
          <cell r="C17">
            <v>5216.3320000000003</v>
          </cell>
        </row>
        <row r="18">
          <cell r="A18" t="str">
            <v>062004</v>
          </cell>
          <cell r="B18" t="str">
            <v>PLS EXCHANGE OTHER CURRENCI</v>
          </cell>
          <cell r="C18">
            <v>253.953</v>
          </cell>
        </row>
        <row r="19">
          <cell r="A19" t="str">
            <v>062008</v>
          </cell>
          <cell r="B19" t="str">
            <v>INCOME ON EXCHANGE-EURO-OVE</v>
          </cell>
          <cell r="C19">
            <v>343.46699999999998</v>
          </cell>
        </row>
        <row r="20">
          <cell r="A20" t="str">
            <v>062009</v>
          </cell>
          <cell r="B20" t="str">
            <v>INCOME ON EXCHANGE-JAPAN YE</v>
          </cell>
          <cell r="C20">
            <v>28.573</v>
          </cell>
        </row>
        <row r="21">
          <cell r="A21" t="str">
            <v>062010</v>
          </cell>
          <cell r="B21" t="str">
            <v>PLS EX-GAIN/LOSS ON REV. SW</v>
          </cell>
          <cell r="C21">
            <v>68.247</v>
          </cell>
        </row>
        <row r="22">
          <cell r="A22" t="str">
            <v>062012</v>
          </cell>
          <cell r="B22" t="str">
            <v>PLS EX-GAIN/LOSS ON REV. PA</v>
          </cell>
          <cell r="C22">
            <v>12106.597</v>
          </cell>
        </row>
        <row r="23">
          <cell r="A23" t="str">
            <v>064002</v>
          </cell>
          <cell r="B23" t="str">
            <v>PLS COMMISSION-EXPORT BILLS</v>
          </cell>
          <cell r="C23">
            <v>517.10900000000004</v>
          </cell>
        </row>
        <row r="24">
          <cell r="A24" t="str">
            <v>064003</v>
          </cell>
          <cell r="B24" t="str">
            <v>PLS COM ON IMPORT BILL</v>
          </cell>
          <cell r="C24">
            <v>534.70000000000005</v>
          </cell>
        </row>
        <row r="25">
          <cell r="A25" t="str">
            <v>064004</v>
          </cell>
          <cell r="B25" t="str">
            <v>PLS COMMISSION-OPN. OF L/C</v>
          </cell>
          <cell r="C25">
            <v>2084.953</v>
          </cell>
        </row>
        <row r="26">
          <cell r="A26" t="str">
            <v>064008</v>
          </cell>
          <cell r="B26" t="str">
            <v>PLS COMMISSION-L.G. (INLAND</v>
          </cell>
          <cell r="C26">
            <v>2357.1819999999998</v>
          </cell>
        </row>
        <row r="27">
          <cell r="A27" t="str">
            <v>064010</v>
          </cell>
          <cell r="B27" t="str">
            <v>PLS COMM. BILLS (FBC,IBC,ET</v>
          </cell>
          <cell r="C27">
            <v>50</v>
          </cell>
        </row>
        <row r="28">
          <cell r="A28" t="str">
            <v>064019</v>
          </cell>
          <cell r="B28" t="str">
            <v>FEE FOR RENDERING OTHER SER</v>
          </cell>
          <cell r="C28">
            <v>369.988</v>
          </cell>
        </row>
        <row r="29">
          <cell r="A29" t="str">
            <v>064022</v>
          </cell>
          <cell r="B29" t="str">
            <v>PLS COM ON ISSUE OF NEW CHE</v>
          </cell>
          <cell r="C29">
            <v>243</v>
          </cell>
        </row>
        <row r="30">
          <cell r="A30" t="str">
            <v>064031</v>
          </cell>
          <cell r="B30" t="str">
            <v>PL.COMMISSION-LC ADVISING (</v>
          </cell>
          <cell r="C30">
            <v>95</v>
          </cell>
        </row>
        <row r="31">
          <cell r="A31" t="str">
            <v>064089</v>
          </cell>
          <cell r="B31" t="str">
            <v>IFDBC</v>
          </cell>
          <cell r="C31">
            <v>2273.31</v>
          </cell>
        </row>
        <row r="32">
          <cell r="A32" t="str">
            <v>064091</v>
          </cell>
          <cell r="B32" t="str">
            <v>IBG COMMISSION</v>
          </cell>
          <cell r="C32">
            <v>782.78</v>
          </cell>
        </row>
        <row r="33">
          <cell r="A33" t="str">
            <v>065004</v>
          </cell>
          <cell r="B33" t="str">
            <v>SERVICE CHARGES ON STAFF LO</v>
          </cell>
          <cell r="C33">
            <v>0</v>
          </cell>
        </row>
        <row r="34">
          <cell r="A34" t="str">
            <v>069070</v>
          </cell>
          <cell r="B34" t="str">
            <v>OTHERS</v>
          </cell>
          <cell r="C34">
            <v>29054.92</v>
          </cell>
        </row>
        <row r="35">
          <cell r="A35" t="str">
            <v>069072</v>
          </cell>
          <cell r="B35" t="str">
            <v>GOVERNMENT OF INDONESIA USD</v>
          </cell>
          <cell r="C35">
            <v>34414.462</v>
          </cell>
        </row>
        <row r="36">
          <cell r="A36" t="str">
            <v>069077</v>
          </cell>
          <cell r="B36" t="str">
            <v>INVESTMENT INCOME ON TABREE</v>
          </cell>
          <cell r="C36">
            <v>9498.4560000000001</v>
          </cell>
        </row>
        <row r="37">
          <cell r="A37" t="str">
            <v>078001</v>
          </cell>
          <cell r="B37" t="str">
            <v>PLS O/R-INCIDENTAL CHARGES</v>
          </cell>
          <cell r="C37">
            <v>372.13400000000001</v>
          </cell>
        </row>
        <row r="38">
          <cell r="A38" t="str">
            <v>078078</v>
          </cell>
          <cell r="B38" t="str">
            <v>AMORTIZATION GAINS - GOP US</v>
          </cell>
          <cell r="C38">
            <v>-1123.5909999999999</v>
          </cell>
        </row>
        <row r="39">
          <cell r="A39" t="str">
            <v>078084</v>
          </cell>
          <cell r="B39" t="str">
            <v>CONSUMER LOAN - PREPAYMENT</v>
          </cell>
          <cell r="C39">
            <v>2044.7860000000001</v>
          </cell>
        </row>
        <row r="40">
          <cell r="A40" t="str">
            <v>078085</v>
          </cell>
          <cell r="B40" t="str">
            <v>CONSUMER LOAN - MISC FEES</v>
          </cell>
          <cell r="C40">
            <v>26927.03</v>
          </cell>
        </row>
        <row r="41">
          <cell r="A41" t="str">
            <v>078094</v>
          </cell>
          <cell r="B41" t="str">
            <v>BENEFIT SWITCH RELATED INCO</v>
          </cell>
          <cell r="C41">
            <v>92.5</v>
          </cell>
        </row>
        <row r="42">
          <cell r="A42" t="str">
            <v>078099</v>
          </cell>
          <cell r="B42" t="str">
            <v>MISCELLANEOUS</v>
          </cell>
          <cell r="C42">
            <v>10</v>
          </cell>
        </row>
        <row r="43">
          <cell r="A43" t="str">
            <v>080001</v>
          </cell>
          <cell r="B43" t="str">
            <v>POSTAGE RECOVERIES - CORPOR</v>
          </cell>
          <cell r="C43">
            <v>603.27</v>
          </cell>
        </row>
        <row r="44">
          <cell r="A44" t="str">
            <v>080002</v>
          </cell>
          <cell r="B44" t="str">
            <v>TELEX RECOVERIES</v>
          </cell>
          <cell r="C44">
            <v>2221.4720000000002</v>
          </cell>
        </row>
        <row r="45">
          <cell r="A45" t="str">
            <v>080003</v>
          </cell>
          <cell r="B45" t="str">
            <v>TELEGRAM RECOVERIES</v>
          </cell>
          <cell r="C45">
            <v>512.5</v>
          </cell>
        </row>
        <row r="46">
          <cell r="A46" t="str">
            <v>080009</v>
          </cell>
          <cell r="B46" t="str">
            <v>CLEARING CHEQUE  RECOVERIES</v>
          </cell>
          <cell r="C46">
            <v>390</v>
          </cell>
        </row>
        <row r="47">
          <cell r="A47" t="str">
            <v>080021</v>
          </cell>
          <cell r="B47" t="str">
            <v>TEZRAFTAAR TT REIMBURSEMENT</v>
          </cell>
          <cell r="C47">
            <v>3640</v>
          </cell>
        </row>
        <row r="48">
          <cell r="A48" t="str">
            <v>080023</v>
          </cell>
          <cell r="B48" t="str">
            <v>INSURANCE RECOVERIES - CONS</v>
          </cell>
          <cell r="C48">
            <v>48220.822</v>
          </cell>
        </row>
        <row r="49">
          <cell r="A49" t="str">
            <v>086001</v>
          </cell>
          <cell r="B49" t="str">
            <v>MARK UP AUTO CAR FINANCE</v>
          </cell>
          <cell r="C49">
            <v>424.89299999999997</v>
          </cell>
        </row>
        <row r="50">
          <cell r="A50" t="str">
            <v>087081</v>
          </cell>
          <cell r="B50" t="str">
            <v>GAIN ON SALE OF INDONESIA U</v>
          </cell>
          <cell r="C50">
            <v>110376.18</v>
          </cell>
        </row>
        <row r="51">
          <cell r="A51" t="str">
            <v>110018</v>
          </cell>
          <cell r="B51" t="str">
            <v>BORROWINGS FROM BANKS - FOR</v>
          </cell>
          <cell r="C51">
            <v>611.80499999999995</v>
          </cell>
        </row>
        <row r="52">
          <cell r="A52" t="str">
            <v>114011</v>
          </cell>
          <cell r="B52" t="str">
            <v>INTEREST PAID - CURRENT ACC</v>
          </cell>
          <cell r="C52">
            <v>819.03899999999999</v>
          </cell>
        </row>
        <row r="53">
          <cell r="A53" t="str">
            <v>114012</v>
          </cell>
          <cell r="B53" t="str">
            <v>INTEREST PAID - CALL ACCOUN</v>
          </cell>
          <cell r="C53">
            <v>2.2250000000000001</v>
          </cell>
        </row>
        <row r="54">
          <cell r="A54" t="str">
            <v>122012</v>
          </cell>
          <cell r="B54" t="str">
            <v>SB DEPOSITS - BD</v>
          </cell>
          <cell r="C54">
            <v>504.02100000000002</v>
          </cell>
        </row>
        <row r="55">
          <cell r="A55" t="str">
            <v>123013</v>
          </cell>
          <cell r="B55" t="str">
            <v>FIXED DEPOSITS BD</v>
          </cell>
          <cell r="C55">
            <v>66007.278000000006</v>
          </cell>
        </row>
        <row r="56">
          <cell r="A56" t="str">
            <v>123019</v>
          </cell>
          <cell r="B56" t="str">
            <v>FIXED DEPOSITS - US $</v>
          </cell>
          <cell r="C56">
            <v>151961.408</v>
          </cell>
        </row>
        <row r="57">
          <cell r="A57" t="str">
            <v>123021</v>
          </cell>
          <cell r="B57" t="str">
            <v>FIXED DEPOSITS - POUND STER</v>
          </cell>
          <cell r="C57">
            <v>4215.8029999999999</v>
          </cell>
        </row>
        <row r="58">
          <cell r="A58" t="str">
            <v>130011</v>
          </cell>
          <cell r="B58" t="str">
            <v>OTHER AREA BRANCHES - OVERS</v>
          </cell>
          <cell r="C58">
            <v>8.5939999999999994</v>
          </cell>
        </row>
        <row r="59">
          <cell r="A59" t="str">
            <v>130014</v>
          </cell>
          <cell r="B59" t="str">
            <v>MAIN OFFICE ACCOUNT</v>
          </cell>
          <cell r="C59">
            <v>19037.254000000001</v>
          </cell>
        </row>
        <row r="60">
          <cell r="A60" t="str">
            <v>140010</v>
          </cell>
          <cell r="B60" t="str">
            <v>BASIC SALARIES - EXECUTIVES</v>
          </cell>
          <cell r="C60">
            <v>15642</v>
          </cell>
        </row>
        <row r="61">
          <cell r="A61" t="str">
            <v>140011</v>
          </cell>
          <cell r="B61" t="str">
            <v>BASIC SALARIES - OFFICERS</v>
          </cell>
          <cell r="C61">
            <v>28179</v>
          </cell>
        </row>
        <row r="62">
          <cell r="A62" t="str">
            <v>140012</v>
          </cell>
          <cell r="B62" t="str">
            <v>BASIC SALARIES - CLERICAL</v>
          </cell>
          <cell r="C62">
            <v>3540</v>
          </cell>
        </row>
        <row r="63">
          <cell r="A63" t="str">
            <v>142001</v>
          </cell>
          <cell r="B63" t="str">
            <v>CASUAL LABOUR</v>
          </cell>
          <cell r="C63">
            <v>58</v>
          </cell>
        </row>
        <row r="64">
          <cell r="A64" t="str">
            <v>145020</v>
          </cell>
          <cell r="B64" t="str">
            <v>OTHER ALLOWANCES</v>
          </cell>
          <cell r="C64">
            <v>31574</v>
          </cell>
        </row>
        <row r="65">
          <cell r="A65" t="str">
            <v>145061</v>
          </cell>
          <cell r="B65" t="str">
            <v>AIR TICKETS TO OVERSEAS STA</v>
          </cell>
          <cell r="C65">
            <v>128.38</v>
          </cell>
        </row>
        <row r="66">
          <cell r="A66" t="str">
            <v>145064</v>
          </cell>
          <cell r="B66" t="str">
            <v>DISLOCATION ALLOWANCE</v>
          </cell>
          <cell r="C66">
            <v>95.929000000000002</v>
          </cell>
        </row>
        <row r="67">
          <cell r="A67" t="str">
            <v>145067</v>
          </cell>
          <cell r="B67" t="str">
            <v>TEZRAFTAR EVENING /FRIDAY A</v>
          </cell>
          <cell r="C67">
            <v>231.5</v>
          </cell>
        </row>
        <row r="68">
          <cell r="A68" t="str">
            <v>148001</v>
          </cell>
          <cell r="B68" t="str">
            <v>MESSENGER / OFFICE BOYS</v>
          </cell>
          <cell r="C68">
            <v>800</v>
          </cell>
        </row>
        <row r="69">
          <cell r="A69" t="str">
            <v>148005</v>
          </cell>
          <cell r="B69" t="str">
            <v>OUTSOURCED DRIVER CHARGES</v>
          </cell>
          <cell r="C69">
            <v>150</v>
          </cell>
        </row>
        <row r="70">
          <cell r="A70" t="str">
            <v>149004</v>
          </cell>
          <cell r="B70" t="str">
            <v>DSA STAFF SALARY</v>
          </cell>
          <cell r="C70">
            <v>2400</v>
          </cell>
        </row>
        <row r="71">
          <cell r="A71" t="str">
            <v>149005</v>
          </cell>
          <cell r="B71" t="str">
            <v>DSA STAFF AGENCY FEE</v>
          </cell>
          <cell r="C71">
            <v>300</v>
          </cell>
        </row>
        <row r="72">
          <cell r="A72" t="str">
            <v>149007</v>
          </cell>
          <cell r="B72" t="str">
            <v>DSA STAFF SALES COMMISSION</v>
          </cell>
          <cell r="C72">
            <v>9541.65</v>
          </cell>
        </row>
        <row r="73">
          <cell r="A73" t="str">
            <v>149008</v>
          </cell>
          <cell r="B73" t="str">
            <v>DSA STAFF VISA EXPENSES</v>
          </cell>
          <cell r="C73">
            <v>221</v>
          </cell>
        </row>
        <row r="74">
          <cell r="A74" t="str">
            <v>149009</v>
          </cell>
          <cell r="B74" t="str">
            <v>DSA STAFF FOREIGN TRAVEL EX</v>
          </cell>
          <cell r="C74">
            <v>800</v>
          </cell>
        </row>
        <row r="75">
          <cell r="A75" t="str">
            <v>150001</v>
          </cell>
          <cell r="B75" t="str">
            <v>OVERTIME</v>
          </cell>
          <cell r="C75">
            <v>149</v>
          </cell>
        </row>
        <row r="76">
          <cell r="A76" t="str">
            <v>152012</v>
          </cell>
          <cell r="B76" t="str">
            <v>MEDIACAL INSURANCE-OVS</v>
          </cell>
          <cell r="C76">
            <v>3389.6909999999998</v>
          </cell>
        </row>
        <row r="77">
          <cell r="A77" t="str">
            <v>155011</v>
          </cell>
          <cell r="B77" t="str">
            <v>EOSB EXPATS</v>
          </cell>
          <cell r="C77">
            <v>758.22</v>
          </cell>
        </row>
        <row r="78">
          <cell r="A78" t="str">
            <v>160010</v>
          </cell>
          <cell r="B78" t="str">
            <v>PROVIDENT FUND - EXECUTIVES</v>
          </cell>
          <cell r="C78">
            <v>88.128</v>
          </cell>
        </row>
        <row r="79">
          <cell r="A79" t="str">
            <v>162001</v>
          </cell>
          <cell r="B79" t="str">
            <v>BENEVOLENT FUND</v>
          </cell>
          <cell r="C79">
            <v>3.7290000000000001</v>
          </cell>
        </row>
        <row r="80">
          <cell r="A80" t="str">
            <v>165001</v>
          </cell>
          <cell r="B80" t="str">
            <v>BONUS PAID  - (OFFICERS)</v>
          </cell>
          <cell r="C80">
            <v>4838.9799999999996</v>
          </cell>
        </row>
        <row r="81">
          <cell r="A81" t="str">
            <v>172001</v>
          </cell>
          <cell r="B81" t="str">
            <v>PERFORMANCE AWARDS</v>
          </cell>
          <cell r="C81">
            <v>13306.35</v>
          </cell>
        </row>
        <row r="82">
          <cell r="A82" t="str">
            <v>172002</v>
          </cell>
          <cell r="B82" t="str">
            <v>SALES DEVELOPMENT INCENTIVE</v>
          </cell>
          <cell r="C82">
            <v>1782.41</v>
          </cell>
        </row>
        <row r="83">
          <cell r="A83" t="str">
            <v>180001</v>
          </cell>
          <cell r="B83" t="str">
            <v>RENT - OFFICE</v>
          </cell>
          <cell r="C83">
            <v>11559.42</v>
          </cell>
        </row>
        <row r="84">
          <cell r="A84" t="str">
            <v>180002</v>
          </cell>
          <cell r="B84" t="str">
            <v>RENT - GODOWN</v>
          </cell>
          <cell r="C84">
            <v>177.81800000000001</v>
          </cell>
        </row>
        <row r="85">
          <cell r="A85" t="str">
            <v>180011</v>
          </cell>
          <cell r="B85" t="str">
            <v>RATES &amp; TAXES - TRADE LICEN</v>
          </cell>
          <cell r="C85">
            <v>3000</v>
          </cell>
        </row>
        <row r="86">
          <cell r="A86" t="str">
            <v>180012</v>
          </cell>
          <cell r="B86" t="str">
            <v>RATES &amp; TAXES - COMMERCIAL</v>
          </cell>
          <cell r="C86">
            <v>4783.8329999999996</v>
          </cell>
        </row>
        <row r="87">
          <cell r="A87" t="str">
            <v>190001</v>
          </cell>
          <cell r="B87" t="str">
            <v>GAS - ELECTRICITY-OFFICE</v>
          </cell>
          <cell r="C87">
            <v>507.51</v>
          </cell>
        </row>
        <row r="88">
          <cell r="A88" t="str">
            <v>190002</v>
          </cell>
          <cell r="B88" t="str">
            <v>GAS - ELECTRICITY-RESIDENCE</v>
          </cell>
          <cell r="C88">
            <v>5.74</v>
          </cell>
        </row>
        <row r="89">
          <cell r="A89" t="str">
            <v>195001</v>
          </cell>
          <cell r="B89" t="str">
            <v>INSURANCE-FIRE/THEIFT</v>
          </cell>
          <cell r="C89">
            <v>570.43600000000004</v>
          </cell>
        </row>
        <row r="90">
          <cell r="A90" t="str">
            <v>195011</v>
          </cell>
          <cell r="B90" t="str">
            <v>GOSI LOCAL</v>
          </cell>
          <cell r="C90">
            <v>4539.674</v>
          </cell>
        </row>
        <row r="91">
          <cell r="A91" t="str">
            <v>195012</v>
          </cell>
          <cell r="B91" t="str">
            <v>INSURANCE-FIRE/THEFT</v>
          </cell>
          <cell r="C91">
            <v>167.886</v>
          </cell>
        </row>
        <row r="92">
          <cell r="A92" t="str">
            <v>200002</v>
          </cell>
          <cell r="B92" t="str">
            <v>RETAINER'S FEES</v>
          </cell>
          <cell r="C92">
            <v>1170.194</v>
          </cell>
        </row>
        <row r="93">
          <cell r="A93" t="str">
            <v>200006</v>
          </cell>
          <cell r="B93" t="str">
            <v>LEGAL CHARGES - STAFF MATTE</v>
          </cell>
          <cell r="C93">
            <v>15080</v>
          </cell>
        </row>
        <row r="94">
          <cell r="A94" t="str">
            <v>200007</v>
          </cell>
          <cell r="B94" t="str">
            <v>LEGAL CHARGES - OPERATIONS</v>
          </cell>
          <cell r="C94">
            <v>3126.3620000000001</v>
          </cell>
        </row>
        <row r="95">
          <cell r="A95" t="str">
            <v>200008</v>
          </cell>
          <cell r="B95" t="str">
            <v>PROFESSIONAL &amp; CONSULTANCY</v>
          </cell>
          <cell r="C95">
            <v>1283</v>
          </cell>
        </row>
        <row r="96">
          <cell r="A96" t="str">
            <v>205001</v>
          </cell>
          <cell r="B96" t="str">
            <v>POSTAGE</v>
          </cell>
          <cell r="C96">
            <v>865</v>
          </cell>
        </row>
        <row r="97">
          <cell r="A97" t="str">
            <v>205005</v>
          </cell>
          <cell r="B97" t="str">
            <v>COURIER CHARGES - CORPORATE</v>
          </cell>
          <cell r="C97">
            <v>647.77800000000002</v>
          </cell>
        </row>
        <row r="98">
          <cell r="A98" t="str">
            <v>206001</v>
          </cell>
          <cell r="B98" t="str">
            <v>TELEPHONE / TRUNK CALL - OF</v>
          </cell>
          <cell r="C98">
            <v>7656.8890000000001</v>
          </cell>
        </row>
        <row r="99">
          <cell r="A99" t="str">
            <v>206011</v>
          </cell>
          <cell r="B99" t="str">
            <v>FAX - OFFICE</v>
          </cell>
          <cell r="C99">
            <v>200</v>
          </cell>
        </row>
        <row r="100">
          <cell r="A100" t="str">
            <v>207011</v>
          </cell>
          <cell r="B100" t="str">
            <v>TELEPHONE LINE FOR REUTERS/</v>
          </cell>
          <cell r="C100">
            <v>1209.8879999999999</v>
          </cell>
        </row>
        <row r="101">
          <cell r="A101" t="str">
            <v>208002</v>
          </cell>
          <cell r="B101" t="str">
            <v>RUETER FEE / SWIFT EXPENSES</v>
          </cell>
          <cell r="C101">
            <v>230.99100000000001</v>
          </cell>
        </row>
        <row r="102">
          <cell r="A102" t="str">
            <v>208003</v>
          </cell>
          <cell r="B102" t="str">
            <v>SOFTWARE CHARGES</v>
          </cell>
          <cell r="C102">
            <v>251.83799999999999</v>
          </cell>
        </row>
        <row r="103">
          <cell r="A103" t="str">
            <v>208004</v>
          </cell>
          <cell r="B103" t="str">
            <v>USER LICENSE CHARGES</v>
          </cell>
          <cell r="C103">
            <v>26.77</v>
          </cell>
        </row>
        <row r="104">
          <cell r="A104" t="str">
            <v>208012</v>
          </cell>
          <cell r="B104" t="str">
            <v>BENEFIT SWITCH EXPENSES</v>
          </cell>
          <cell r="C104">
            <v>-2321.0500000000002</v>
          </cell>
        </row>
        <row r="105">
          <cell r="A105" t="str">
            <v>215001</v>
          </cell>
          <cell r="B105" t="str">
            <v>AUDITOR'S FEES</v>
          </cell>
          <cell r="C105">
            <v>2292.16</v>
          </cell>
        </row>
        <row r="106">
          <cell r="A106" t="str">
            <v>215003</v>
          </cell>
          <cell r="B106" t="str">
            <v>OUT OF POCKET EXPENSES</v>
          </cell>
          <cell r="C106">
            <v>1200</v>
          </cell>
        </row>
        <row r="107">
          <cell r="A107" t="str">
            <v>218001</v>
          </cell>
          <cell r="B107" t="str">
            <v>DEPRECIATION-ELECTRICAL &amp; O</v>
          </cell>
          <cell r="C107">
            <v>1349.7560000000001</v>
          </cell>
        </row>
        <row r="108">
          <cell r="A108" t="str">
            <v>219001</v>
          </cell>
          <cell r="B108" t="str">
            <v>DEPRECIATION -VEHICLE OFFIC</v>
          </cell>
          <cell r="C108">
            <v>635.779</v>
          </cell>
        </row>
        <row r="109">
          <cell r="A109" t="str">
            <v>220012</v>
          </cell>
          <cell r="B109" t="str">
            <v>FURNITURE &amp; FIXTURES WOODEN</v>
          </cell>
          <cell r="C109">
            <v>1517.134</v>
          </cell>
        </row>
        <row r="110">
          <cell r="A110" t="str">
            <v>221003</v>
          </cell>
          <cell r="B110" t="str">
            <v>DEPRECIATION-LEASE HOLD IMP</v>
          </cell>
          <cell r="C110">
            <v>636.91600000000005</v>
          </cell>
        </row>
        <row r="111">
          <cell r="A111" t="str">
            <v>223001</v>
          </cell>
          <cell r="B111" t="str">
            <v>I T SOFTWARE</v>
          </cell>
          <cell r="C111">
            <v>2954.2719999999999</v>
          </cell>
        </row>
        <row r="112">
          <cell r="A112" t="str">
            <v>225002</v>
          </cell>
          <cell r="B112" t="str">
            <v>REPAIR - MACHINE/EQUIPMENT</v>
          </cell>
          <cell r="C112">
            <v>85</v>
          </cell>
        </row>
        <row r="113">
          <cell r="A113" t="str">
            <v>225007</v>
          </cell>
          <cell r="B113" t="str">
            <v>REPAIRS - I T HARDWARE</v>
          </cell>
          <cell r="C113">
            <v>922.45799999999997</v>
          </cell>
        </row>
        <row r="114">
          <cell r="A114" t="str">
            <v>225008</v>
          </cell>
          <cell r="B114" t="str">
            <v>REPAIRS - CABLING</v>
          </cell>
          <cell r="C114">
            <v>6.718</v>
          </cell>
        </row>
        <row r="115">
          <cell r="A115" t="str">
            <v>225010</v>
          </cell>
          <cell r="B115" t="str">
            <v>VEHICLE REPAIR OFFICERS</v>
          </cell>
          <cell r="C115">
            <v>10</v>
          </cell>
        </row>
        <row r="116">
          <cell r="A116" t="str">
            <v>235001</v>
          </cell>
          <cell r="B116" t="str">
            <v>OFFICE STATIONERY</v>
          </cell>
          <cell r="C116">
            <v>874.20699999999999</v>
          </cell>
        </row>
        <row r="117">
          <cell r="A117" t="str">
            <v>235004</v>
          </cell>
          <cell r="B117" t="str">
            <v>PRINTING STATIONERY</v>
          </cell>
          <cell r="C117">
            <v>703.29600000000005</v>
          </cell>
        </row>
        <row r="118">
          <cell r="A118" t="str">
            <v>235006</v>
          </cell>
          <cell r="B118" t="str">
            <v>COMPUTER STATIONERY (CONSUM</v>
          </cell>
          <cell r="C118">
            <v>269.8</v>
          </cell>
        </row>
        <row r="119">
          <cell r="A119" t="str">
            <v>237001</v>
          </cell>
          <cell r="B119" t="str">
            <v>OFFICE RUNNING EXPENSES</v>
          </cell>
          <cell r="C119">
            <v>300.2</v>
          </cell>
        </row>
        <row r="120">
          <cell r="A120" t="str">
            <v>237002</v>
          </cell>
          <cell r="B120" t="str">
            <v>JANITORIAL CHARGES</v>
          </cell>
          <cell r="C120">
            <v>230</v>
          </cell>
        </row>
        <row r="121">
          <cell r="A121" t="str">
            <v>240005</v>
          </cell>
          <cell r="B121" t="str">
            <v>BILLBOARDS AND SIGNAGE</v>
          </cell>
          <cell r="C121">
            <v>35.271000000000001</v>
          </cell>
        </row>
        <row r="122">
          <cell r="A122" t="str">
            <v>240009</v>
          </cell>
          <cell r="B122" t="str">
            <v>PRESS ADVERTISING</v>
          </cell>
          <cell r="C122">
            <v>236.286</v>
          </cell>
        </row>
        <row r="123">
          <cell r="A123" t="str">
            <v>240015</v>
          </cell>
          <cell r="B123" t="str">
            <v>MISCELLANEOUS</v>
          </cell>
          <cell r="C123">
            <v>4771.8890000000001</v>
          </cell>
        </row>
        <row r="124">
          <cell r="A124" t="str">
            <v>245001</v>
          </cell>
          <cell r="B124" t="str">
            <v>ENTERTAINMENT</v>
          </cell>
          <cell r="C124">
            <v>419.495</v>
          </cell>
        </row>
        <row r="125">
          <cell r="A125" t="str">
            <v>245002</v>
          </cell>
          <cell r="B125" t="str">
            <v>CUSTOMERS GUESTS-OUTSIDE BA</v>
          </cell>
          <cell r="C125">
            <v>140.72</v>
          </cell>
        </row>
        <row r="126">
          <cell r="A126" t="str">
            <v>255006</v>
          </cell>
          <cell r="B126" t="str">
            <v>VEHICLE FUEL -OFFICE</v>
          </cell>
          <cell r="C126">
            <v>90</v>
          </cell>
        </row>
        <row r="127">
          <cell r="A127" t="str">
            <v>255007</v>
          </cell>
          <cell r="B127" t="str">
            <v>VEHICLE TAXES &amp; INS. EXECUT</v>
          </cell>
          <cell r="C127">
            <v>62.277000000000001</v>
          </cell>
        </row>
        <row r="128">
          <cell r="A128" t="str">
            <v>255009</v>
          </cell>
          <cell r="B128" t="str">
            <v>VEHICLE REPAIR -EXECUTIVES</v>
          </cell>
          <cell r="C128">
            <v>43.8</v>
          </cell>
        </row>
        <row r="129">
          <cell r="A129" t="str">
            <v>260001</v>
          </cell>
          <cell r="B129" t="str">
            <v>SUBSCRIPTIONS PERIODICAL /</v>
          </cell>
          <cell r="C129">
            <v>16.399999999999999</v>
          </cell>
        </row>
        <row r="130">
          <cell r="A130" t="str">
            <v>260002</v>
          </cell>
          <cell r="B130" t="str">
            <v>SUBSCRIPTIONS INSTITUTIONS</v>
          </cell>
          <cell r="C130">
            <v>125</v>
          </cell>
        </row>
        <row r="131">
          <cell r="A131" t="str">
            <v>270006</v>
          </cell>
          <cell r="B131" t="str">
            <v>TRAVELLING INLAND HOTEL STA</v>
          </cell>
          <cell r="C131">
            <v>874.71</v>
          </cell>
        </row>
        <row r="132">
          <cell r="A132" t="str">
            <v>270008</v>
          </cell>
          <cell r="B132" t="str">
            <v>TRAVELLING FOREIGN TA / DA</v>
          </cell>
          <cell r="C132">
            <v>347.14499999999998</v>
          </cell>
        </row>
        <row r="133">
          <cell r="A133" t="str">
            <v>270009</v>
          </cell>
          <cell r="B133" t="str">
            <v>TRAVELLING FOREIGN HOTEL ST</v>
          </cell>
          <cell r="C133">
            <v>1377.4</v>
          </cell>
        </row>
        <row r="134">
          <cell r="A134" t="str">
            <v>270010</v>
          </cell>
          <cell r="B134" t="str">
            <v>TRAVELLING FOREIGN AIR-FARE</v>
          </cell>
          <cell r="C134">
            <v>333</v>
          </cell>
        </row>
        <row r="135">
          <cell r="A135" t="str">
            <v>271001</v>
          </cell>
          <cell r="B135" t="str">
            <v>SECURITY GUARDS CHARGES</v>
          </cell>
          <cell r="C135">
            <v>5256</v>
          </cell>
        </row>
        <row r="136">
          <cell r="A136" t="str">
            <v>272001</v>
          </cell>
          <cell r="B136" t="str">
            <v>CASH TRANSPORT CHARGES</v>
          </cell>
          <cell r="C136">
            <v>334.69600000000003</v>
          </cell>
        </row>
        <row r="137">
          <cell r="A137" t="str">
            <v>275001</v>
          </cell>
          <cell r="B137" t="str">
            <v>CONVEYANCE (LOCAL)</v>
          </cell>
          <cell r="C137">
            <v>50.7</v>
          </cell>
        </row>
        <row r="138">
          <cell r="A138" t="str">
            <v>283003</v>
          </cell>
          <cell r="B138" t="str">
            <v>SEMINAR</v>
          </cell>
          <cell r="C138">
            <v>536.95500000000004</v>
          </cell>
        </row>
        <row r="139">
          <cell r="A139" t="str">
            <v>283004</v>
          </cell>
          <cell r="B139" t="str">
            <v>OTHERS</v>
          </cell>
          <cell r="C139">
            <v>133.51400000000001</v>
          </cell>
        </row>
        <row r="140">
          <cell r="A140" t="str">
            <v>285007</v>
          </cell>
          <cell r="B140" t="str">
            <v>VISA EXP -VISITORS</v>
          </cell>
          <cell r="C140">
            <v>30</v>
          </cell>
        </row>
        <row r="141">
          <cell r="A141" t="str">
            <v>285008</v>
          </cell>
          <cell r="B141" t="str">
            <v>VISA EXP -STAFF</v>
          </cell>
          <cell r="C141">
            <v>313.08100000000002</v>
          </cell>
        </row>
        <row r="142">
          <cell r="A142" t="str">
            <v>285042</v>
          </cell>
          <cell r="B142" t="str">
            <v>CHEQUE RETURN CHARGES</v>
          </cell>
          <cell r="C142">
            <v>190</v>
          </cell>
        </row>
        <row r="143">
          <cell r="A143" t="str">
            <v>285088</v>
          </cell>
          <cell r="B143" t="str">
            <v>CREDIT CARD &amp; CONSUMER LOAN</v>
          </cell>
          <cell r="C143">
            <v>5127.085</v>
          </cell>
        </row>
        <row r="144">
          <cell r="A144" t="str">
            <v>285090</v>
          </cell>
          <cell r="B144" t="str">
            <v>AFS MISC EXPENSES</v>
          </cell>
          <cell r="C144">
            <v>743.30499999999995</v>
          </cell>
        </row>
        <row r="145">
          <cell r="A145" t="str">
            <v>285091</v>
          </cell>
          <cell r="B145" t="str">
            <v>MASTER CARD MISC EXPENSES</v>
          </cell>
          <cell r="C145">
            <v>905</v>
          </cell>
        </row>
        <row r="146">
          <cell r="A146" t="str">
            <v>285092</v>
          </cell>
          <cell r="B146" t="str">
            <v>GIFT/GIVEWAYS EXP</v>
          </cell>
          <cell r="C146">
            <v>46</v>
          </cell>
        </row>
        <row r="147">
          <cell r="A147" t="str">
            <v>285094</v>
          </cell>
          <cell r="B147" t="str">
            <v>FOREIGN BANK CHARGES</v>
          </cell>
          <cell r="C147">
            <v>60.47</v>
          </cell>
        </row>
        <row r="148">
          <cell r="A148" t="str">
            <v>288001</v>
          </cell>
          <cell r="B148" t="str">
            <v>HO SHARE OF EXPENSES</v>
          </cell>
          <cell r="C148">
            <v>8088</v>
          </cell>
        </row>
        <row r="149">
          <cell r="A149" t="str">
            <v>290011</v>
          </cell>
          <cell r="B149" t="str">
            <v>IT CHARGES PAID TO HO</v>
          </cell>
          <cell r="C149">
            <v>753.99900000000002</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0997"/>
      <sheetName val="region wise recovery"/>
      <sheetName val="region wise stuckup"/>
      <sheetName val="RC_0997"/>
      <sheetName val="Sheet2"/>
      <sheetName val="Sheet4"/>
      <sheetName val="BSDOMOVS"/>
      <sheetName val="region_wise_recovery"/>
      <sheetName val="region_wise_stuckup"/>
    </sheetNames>
    <sheetDataSet>
      <sheetData sheetId="0" refreshError="1">
        <row r="132">
          <cell r="C132" t="str">
            <v>TOTAL RECOVERY OF STUCK-UP ADVANCES REPORT</v>
          </cell>
          <cell r="O132" t="str">
            <v>TOTAL</v>
          </cell>
        </row>
        <row r="133">
          <cell r="C133" t="str">
            <v>ON ACHIEVEMENT OF CASH RECOVERY TARGET FOR WEEK ENDED  31.12.98</v>
          </cell>
        </row>
        <row r="135">
          <cell r="B135" t="str">
            <v xml:space="preserve"> </v>
          </cell>
          <cell r="J135" t="str">
            <v>ACHIEVEMENT OF TARGET ON WEEKLY BASIS</v>
          </cell>
        </row>
        <row r="136">
          <cell r="C136" t="str">
            <v>TOTAL</v>
          </cell>
          <cell r="D136" t="str">
            <v xml:space="preserve">  Total Stuck-up</v>
          </cell>
          <cell r="E136" t="str">
            <v>%   OF</v>
          </cell>
          <cell r="F136" t="str">
            <v xml:space="preserve">Cumulative </v>
          </cell>
          <cell r="G136" t="str">
            <v>CASH</v>
          </cell>
          <cell r="H136" t="str">
            <v>CASH</v>
          </cell>
          <cell r="I136" t="str">
            <v>CASH</v>
          </cell>
          <cell r="J136" t="str">
            <v>(SATURDAY POSITION) AS ON</v>
          </cell>
          <cell r="O136" t="str">
            <v>CASH</v>
          </cell>
          <cell r="P136" t="str">
            <v>CASH</v>
          </cell>
          <cell r="Q136" t="str">
            <v>CASH</v>
          </cell>
        </row>
        <row r="137">
          <cell r="B137" t="str">
            <v>NAME OF REGION</v>
          </cell>
          <cell r="C137" t="str">
            <v>ADVANCES</v>
          </cell>
          <cell r="D137" t="str">
            <v xml:space="preserve"> Advances </v>
          </cell>
          <cell r="E137" t="str">
            <v xml:space="preserve">Stuck-up To </v>
          </cell>
          <cell r="F137" t="str">
            <v xml:space="preserve">Position Of </v>
          </cell>
          <cell r="G137" t="str">
            <v xml:space="preserve"> Recovery</v>
          </cell>
          <cell r="H137" t="str">
            <v xml:space="preserve"> Recovery</v>
          </cell>
          <cell r="I137" t="str">
            <v xml:space="preserve"> Recovery</v>
          </cell>
          <cell r="O137" t="str">
            <v>RECOVERY</v>
          </cell>
          <cell r="P137" t="str">
            <v>RECOVERY</v>
          </cell>
          <cell r="Q137" t="str">
            <v>RECOVERY</v>
          </cell>
        </row>
        <row r="138">
          <cell r="C138" t="str">
            <v>AS ON</v>
          </cell>
          <cell r="D138" t="str">
            <v>AS ON</v>
          </cell>
          <cell r="E138" t="str">
            <v xml:space="preserve"> Advances</v>
          </cell>
          <cell r="F138" t="str">
            <v>Declassification</v>
          </cell>
          <cell r="G138" t="str">
            <v>Target for</v>
          </cell>
          <cell r="H138" t="str">
            <v>JANUARY</v>
          </cell>
          <cell r="I138" t="str">
            <v>OCT.-98</v>
          </cell>
          <cell r="J138" t="str">
            <v>01.12.98</v>
          </cell>
          <cell r="K138" t="str">
            <v>06.12.98</v>
          </cell>
          <cell r="L138" t="str">
            <v>13.12.98</v>
          </cell>
          <cell r="M138" t="str">
            <v>20.12.98</v>
          </cell>
          <cell r="N138" t="str">
            <v>27.12.98</v>
          </cell>
          <cell r="O138" t="str">
            <v>01.12.98</v>
          </cell>
          <cell r="P138" t="str">
            <v>01.OCT.98</v>
          </cell>
          <cell r="Q138" t="str">
            <v>01.JAN.98</v>
          </cell>
        </row>
        <row r="139">
          <cell r="C139" t="str">
            <v xml:space="preserve"> REPORTING </v>
          </cell>
          <cell r="D139" t="str">
            <v xml:space="preserve"> REPORTING </v>
          </cell>
          <cell r="F139" t="str">
            <v>01.01.98    TO</v>
          </cell>
          <cell r="G139" t="str">
            <v xml:space="preserve">Oct.-98  To    </v>
          </cell>
          <cell r="H139" t="str">
            <v>TO</v>
          </cell>
          <cell r="I139" t="str">
            <v>TO</v>
          </cell>
          <cell r="J139" t="str">
            <v>T o</v>
          </cell>
          <cell r="K139" t="str">
            <v>To</v>
          </cell>
          <cell r="L139" t="str">
            <v>To</v>
          </cell>
          <cell r="M139" t="str">
            <v>To</v>
          </cell>
          <cell r="N139" t="str">
            <v>To</v>
          </cell>
          <cell r="O139" t="str">
            <v>T o</v>
          </cell>
          <cell r="P139" t="str">
            <v>T o</v>
          </cell>
          <cell r="Q139" t="str">
            <v>T o</v>
          </cell>
        </row>
        <row r="140">
          <cell r="C140" t="str">
            <v>DATE</v>
          </cell>
          <cell r="D140" t="str">
            <v>DATE</v>
          </cell>
          <cell r="F140" t="str">
            <v>31.12.98</v>
          </cell>
          <cell r="G140" t="str">
            <v>Dec.-98</v>
          </cell>
          <cell r="H140" t="str">
            <v>SEPT.98</v>
          </cell>
          <cell r="I140" t="str">
            <v>NOV.-98</v>
          </cell>
          <cell r="J140" t="str">
            <v>05.12.98</v>
          </cell>
          <cell r="K140" t="str">
            <v>12.12.98</v>
          </cell>
          <cell r="L140" t="str">
            <v>19.12.98</v>
          </cell>
          <cell r="M140" t="str">
            <v>26.12.98</v>
          </cell>
          <cell r="N140" t="str">
            <v>31.12.98</v>
          </cell>
          <cell r="O140" t="str">
            <v>31.12.98</v>
          </cell>
          <cell r="P140" t="str">
            <v>31.12.98</v>
          </cell>
          <cell r="Q140" t="str">
            <v>31.12.98</v>
          </cell>
        </row>
        <row r="142">
          <cell r="B142" t="str">
            <v xml:space="preserve"> Karachi</v>
          </cell>
          <cell r="C142">
            <v>19030.330999999998</v>
          </cell>
          <cell r="D142">
            <v>10018.798000000001</v>
          </cell>
          <cell r="E142">
            <v>0.52646472623098362</v>
          </cell>
          <cell r="F142">
            <v>385.839</v>
          </cell>
          <cell r="G142">
            <v>569.85320000000002</v>
          </cell>
          <cell r="H142">
            <v>539.92100000000005</v>
          </cell>
          <cell r="I142">
            <v>129.30300000000003</v>
          </cell>
          <cell r="J142">
            <v>6.6639999999999997</v>
          </cell>
          <cell r="K142">
            <v>24.8</v>
          </cell>
          <cell r="L142">
            <v>11.884</v>
          </cell>
          <cell r="M142">
            <v>20.273000000000003</v>
          </cell>
          <cell r="N142">
            <v>29.86</v>
          </cell>
          <cell r="O142">
            <v>93.480999999999995</v>
          </cell>
          <cell r="P142">
            <v>222.78400000000002</v>
          </cell>
          <cell r="Q142">
            <v>762.70500000000004</v>
          </cell>
        </row>
        <row r="144">
          <cell r="B144" t="str">
            <v xml:space="preserve"> Hyderabad</v>
          </cell>
          <cell r="C144">
            <v>2677.5169999999998</v>
          </cell>
          <cell r="D144">
            <v>1619.21</v>
          </cell>
          <cell r="E144">
            <v>0.60474312581395384</v>
          </cell>
          <cell r="F144">
            <v>236.73500000000001</v>
          </cell>
          <cell r="G144">
            <v>116.99520000000001</v>
          </cell>
          <cell r="H144">
            <v>177.74199999999999</v>
          </cell>
          <cell r="I144">
            <v>19.052</v>
          </cell>
          <cell r="J144">
            <v>2.004</v>
          </cell>
          <cell r="K144">
            <v>0.51300000000000001</v>
          </cell>
          <cell r="L144">
            <v>1.4930000000000001</v>
          </cell>
          <cell r="M144">
            <v>1.516</v>
          </cell>
          <cell r="N144">
            <v>7.0620000000000003</v>
          </cell>
          <cell r="O144">
            <v>12.588000000000001</v>
          </cell>
          <cell r="P144">
            <v>31.64</v>
          </cell>
          <cell r="Q144">
            <v>209.38200000000001</v>
          </cell>
        </row>
        <row r="146">
          <cell r="B146" t="str">
            <v xml:space="preserve"> Lahore</v>
          </cell>
          <cell r="C146">
            <v>10704.288999999999</v>
          </cell>
          <cell r="D146">
            <v>5760.77</v>
          </cell>
          <cell r="E146">
            <v>0.53817399735750793</v>
          </cell>
          <cell r="F146">
            <v>632.63800000000003</v>
          </cell>
          <cell r="G146">
            <v>458.03014999999994</v>
          </cell>
          <cell r="H146">
            <v>525.65499999999997</v>
          </cell>
          <cell r="I146">
            <v>112.08399999999999</v>
          </cell>
          <cell r="J146">
            <v>13.411000000000001</v>
          </cell>
          <cell r="K146">
            <v>6.9849999999999994</v>
          </cell>
          <cell r="L146">
            <v>10.581</v>
          </cell>
          <cell r="M146">
            <v>14.123000000000001</v>
          </cell>
          <cell r="N146">
            <v>24.815999999999999</v>
          </cell>
          <cell r="O146">
            <v>69.915999999999997</v>
          </cell>
          <cell r="P146">
            <v>182</v>
          </cell>
          <cell r="Q146">
            <v>707.65499999999997</v>
          </cell>
        </row>
        <row r="148">
          <cell r="B148" t="str">
            <v xml:space="preserve"> Multan</v>
          </cell>
          <cell r="C148">
            <v>2590.3609999999999</v>
          </cell>
          <cell r="D148">
            <v>1324.5950000000003</v>
          </cell>
          <cell r="E148">
            <v>0.51135536707045859</v>
          </cell>
          <cell r="F148">
            <v>177.19399999999999</v>
          </cell>
          <cell r="G148">
            <v>79.707549999999998</v>
          </cell>
          <cell r="H148">
            <v>151.52799999999999</v>
          </cell>
          <cell r="I148">
            <v>11.145</v>
          </cell>
          <cell r="J148">
            <v>0.51600000000000001</v>
          </cell>
          <cell r="K148">
            <v>0.66700000000000004</v>
          </cell>
          <cell r="L148">
            <v>1.1880000000000002</v>
          </cell>
          <cell r="M148">
            <v>1.8420000000000001</v>
          </cell>
          <cell r="N148">
            <v>3.3860000000000001</v>
          </cell>
          <cell r="O148">
            <v>7.5990000000000011</v>
          </cell>
          <cell r="P148">
            <v>18.744</v>
          </cell>
          <cell r="Q148">
            <v>170.27199999999999</v>
          </cell>
        </row>
        <row r="150">
          <cell r="B150" t="str">
            <v xml:space="preserve"> Faisalabad</v>
          </cell>
          <cell r="C150">
            <v>4085.4570000000003</v>
          </cell>
          <cell r="D150">
            <v>1335.7510000000002</v>
          </cell>
          <cell r="E150">
            <v>0.32695265180859817</v>
          </cell>
          <cell r="F150">
            <v>99.587000000000003</v>
          </cell>
          <cell r="G150">
            <v>54.026899999999998</v>
          </cell>
          <cell r="H150">
            <v>98.626000000000005</v>
          </cell>
          <cell r="I150">
            <v>6.8479999999999999</v>
          </cell>
          <cell r="J150">
            <v>9.8000000000000004E-2</v>
          </cell>
          <cell r="K150">
            <v>0.33899999999999997</v>
          </cell>
          <cell r="L150">
            <v>0.60299999999999998</v>
          </cell>
          <cell r="M150">
            <v>5.2530000000000001</v>
          </cell>
          <cell r="N150">
            <v>4.2119999999999997</v>
          </cell>
          <cell r="O150">
            <v>10.504999999999999</v>
          </cell>
          <cell r="P150">
            <v>17.352999999999998</v>
          </cell>
          <cell r="Q150">
            <v>115.979</v>
          </cell>
        </row>
        <row r="152">
          <cell r="B152" t="str">
            <v xml:space="preserve"> Islamabad</v>
          </cell>
          <cell r="C152">
            <v>2790.8959999999997</v>
          </cell>
          <cell r="D152">
            <v>305.00099999999998</v>
          </cell>
          <cell r="E152">
            <v>0.10928425853202699</v>
          </cell>
          <cell r="F152">
            <v>440.57600000000002</v>
          </cell>
          <cell r="G152">
            <v>32.041800000000002</v>
          </cell>
          <cell r="H152">
            <v>32.709000000000003</v>
          </cell>
          <cell r="I152">
            <v>304.93000000000006</v>
          </cell>
          <cell r="J152">
            <v>1.7000000000000001E-2</v>
          </cell>
          <cell r="K152">
            <v>0.41700000000000004</v>
          </cell>
          <cell r="L152">
            <v>3.7999999999999999E-2</v>
          </cell>
          <cell r="M152">
            <v>0.77500000000000002</v>
          </cell>
          <cell r="N152">
            <v>0.13200000000000001</v>
          </cell>
          <cell r="O152">
            <v>1.379</v>
          </cell>
          <cell r="P152">
            <v>306.30900000000008</v>
          </cell>
          <cell r="Q152">
            <v>339.01800000000009</v>
          </cell>
        </row>
        <row r="154">
          <cell r="B154" t="str">
            <v xml:space="preserve"> Peshawar</v>
          </cell>
          <cell r="C154">
            <v>1755.5030000000002</v>
          </cell>
          <cell r="D154">
            <v>976.72699999999998</v>
          </cell>
          <cell r="E154">
            <v>0.55638013720284152</v>
          </cell>
          <cell r="F154">
            <v>215.054</v>
          </cell>
          <cell r="G154">
            <v>58.060949999999998</v>
          </cell>
          <cell r="H154">
            <v>108.11200000000001</v>
          </cell>
          <cell r="I154">
            <v>15.343999999999999</v>
          </cell>
          <cell r="J154">
            <v>3.8489999999999998</v>
          </cell>
          <cell r="K154">
            <v>2.9080000000000004</v>
          </cell>
          <cell r="L154">
            <v>0.45</v>
          </cell>
          <cell r="M154">
            <v>4.5999999999999988</v>
          </cell>
          <cell r="N154">
            <v>3.718</v>
          </cell>
          <cell r="O154">
            <v>15.524999999999999</v>
          </cell>
          <cell r="P154">
            <v>30.869</v>
          </cell>
          <cell r="Q154">
            <v>138.98099999999999</v>
          </cell>
        </row>
        <row r="156">
          <cell r="B156" t="str">
            <v xml:space="preserve"> Quetta</v>
          </cell>
          <cell r="C156">
            <v>797.76599999999996</v>
          </cell>
          <cell r="D156">
            <v>662.81599999999992</v>
          </cell>
          <cell r="E156">
            <v>0.83084012103799854</v>
          </cell>
          <cell r="F156">
            <v>34.139000000000003</v>
          </cell>
          <cell r="G156">
            <v>35.650749999999995</v>
          </cell>
          <cell r="H156">
            <v>32.642000000000003</v>
          </cell>
          <cell r="I156">
            <v>2.3149999999999999</v>
          </cell>
          <cell r="J156">
            <v>2.4E-2</v>
          </cell>
          <cell r="K156">
            <v>5.8999999999999997E-2</v>
          </cell>
          <cell r="L156">
            <v>0.72799999999999998</v>
          </cell>
          <cell r="M156">
            <v>0.22000000000000003</v>
          </cell>
          <cell r="N156">
            <v>0.85199999999999998</v>
          </cell>
          <cell r="O156">
            <v>1.883</v>
          </cell>
          <cell r="P156">
            <v>4.1980000000000004</v>
          </cell>
          <cell r="Q156">
            <v>36.840000000000003</v>
          </cell>
        </row>
        <row r="158">
          <cell r="B158" t="str">
            <v xml:space="preserve"> A. Kashmir</v>
          </cell>
          <cell r="C158">
            <v>113.18900000000001</v>
          </cell>
          <cell r="D158">
            <v>2.8079999999999998</v>
          </cell>
          <cell r="E158">
            <v>2.480806438788221E-2</v>
          </cell>
          <cell r="F158">
            <v>0.74500000000000011</v>
          </cell>
          <cell r="G158">
            <v>0.18285000000000001</v>
          </cell>
          <cell r="H158">
            <v>0.69900000000000007</v>
          </cell>
          <cell r="I158">
            <v>1.3000000000000001E-2</v>
          </cell>
          <cell r="J158">
            <v>7.0000000000000001E-3</v>
          </cell>
          <cell r="K158">
            <v>4.1000000000000002E-2</v>
          </cell>
          <cell r="L158">
            <v>0</v>
          </cell>
          <cell r="M158">
            <v>0</v>
          </cell>
          <cell r="N158">
            <v>2.4E-2</v>
          </cell>
          <cell r="O158">
            <v>7.2000000000000008E-2</v>
          </cell>
          <cell r="P158">
            <v>8.5000000000000006E-2</v>
          </cell>
          <cell r="Q158">
            <v>0.78400000000000003</v>
          </cell>
        </row>
        <row r="160">
          <cell r="B160" t="str">
            <v>Investment, H.O</v>
          </cell>
          <cell r="C160">
            <v>5758.8</v>
          </cell>
          <cell r="D160">
            <v>2060.6410000000001</v>
          </cell>
          <cell r="E160">
            <v>0.35782472042786689</v>
          </cell>
          <cell r="F160">
            <v>39.043000000000006</v>
          </cell>
          <cell r="G160">
            <v>104.56895000000002</v>
          </cell>
          <cell r="H160">
            <v>29.77</v>
          </cell>
          <cell r="I160">
            <v>7.04</v>
          </cell>
          <cell r="J160">
            <v>0</v>
          </cell>
          <cell r="K160">
            <v>0</v>
          </cell>
          <cell r="L160">
            <v>0.57999999999999996</v>
          </cell>
          <cell r="M160">
            <v>0</v>
          </cell>
          <cell r="N160">
            <v>0.317</v>
          </cell>
          <cell r="O160">
            <v>0.89700000000000002</v>
          </cell>
          <cell r="P160">
            <v>7.9370000000000003</v>
          </cell>
          <cell r="Q160">
            <v>37.707000000000001</v>
          </cell>
        </row>
        <row r="162">
          <cell r="B162" t="str">
            <v>T O T A L</v>
          </cell>
          <cell r="C162">
            <v>50304.108999999997</v>
          </cell>
          <cell r="D162">
            <v>24067.117000000002</v>
          </cell>
          <cell r="E162">
            <v>0.4784324278559432</v>
          </cell>
          <cell r="F162">
            <v>2261.5500000000002</v>
          </cell>
          <cell r="G162">
            <v>1509.1183000000001</v>
          </cell>
          <cell r="H162">
            <v>1697.4040000000002</v>
          </cell>
          <cell r="I162">
            <v>608.07400000000018</v>
          </cell>
          <cell r="J162">
            <v>26.59</v>
          </cell>
          <cell r="K162">
            <v>36.728999999999999</v>
          </cell>
          <cell r="L162">
            <v>27.544999999999998</v>
          </cell>
          <cell r="M162">
            <v>48.602000000000004</v>
          </cell>
          <cell r="N162">
            <v>74.379000000000005</v>
          </cell>
          <cell r="O162">
            <v>213.84499999999997</v>
          </cell>
          <cell r="P162">
            <v>821.91900000000021</v>
          </cell>
          <cell r="Q162">
            <v>2519.3230000000003</v>
          </cell>
        </row>
        <row r="164">
          <cell r="B164" t="str">
            <v>REMARKS:</v>
          </cell>
        </row>
        <row r="165">
          <cell r="N165" t="str">
            <v>ASSISTANT VICE PRESIDENT</v>
          </cell>
        </row>
        <row r="166">
          <cell r="C166" t="str">
            <v xml:space="preserve">Over All Better Recovery performance </v>
          </cell>
        </row>
        <row r="168">
          <cell r="C168" t="str">
            <v>1) ISLAMABAD</v>
          </cell>
          <cell r="E168">
            <v>306.30900000000008</v>
          </cell>
          <cell r="F168">
            <v>9.5596689324569795</v>
          </cell>
          <cell r="H168" t="str">
            <v xml:space="preserve">OCT-DEC 98 TARGET    </v>
          </cell>
        </row>
      </sheetData>
      <sheetData sheetId="1">
        <row r="132">
          <cell r="C132" t="str">
            <v>TOTAL RECOVERY OF STUCK-UP ADVANCES REPORT</v>
          </cell>
        </row>
      </sheetData>
      <sheetData sheetId="2">
        <row r="132">
          <cell r="C132" t="str">
            <v>TOTAL RECOVERY OF STUCK-UP ADVANCES REPORT</v>
          </cell>
        </row>
      </sheetData>
      <sheetData sheetId="3">
        <row r="132">
          <cell r="C132" t="str">
            <v>TOTAL RECOVERY OF STUCK-UP ADVANCES REPORT</v>
          </cell>
        </row>
      </sheetData>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e"/>
      <sheetName val="Oversea"/>
      <sheetName val="SBP"/>
      <sheetName val="Quetta Rice"/>
      <sheetName val="Collection"/>
      <sheetName val="Agri-sam"/>
      <sheetName val="Yellow"/>
      <sheetName val="Agri-cb"/>
      <sheetName val="Staff"/>
      <sheetName val="FIG'S"/>
      <sheetName val="Corporate"/>
      <sheetName val="SAM"/>
      <sheetName val="cb's"/>
      <sheetName val="Top summary"/>
      <sheetName val="Summary"/>
      <sheetName val="Grid DEC"/>
      <sheetName val="Macro1"/>
      <sheetName val="BSDOMOVS"/>
      <sheetName val="CB3(2)"/>
      <sheetName val="Rate"/>
      <sheetName val="December 06"/>
      <sheetName val="November 06"/>
      <sheetName val="I-B"/>
      <sheetName val="I-BR"/>
      <sheetName val="FEb"/>
      <sheetName val="Lookups"/>
      <sheetName val="OUTSTANDING FX-SWAP"/>
      <sheetName val="SOA "/>
      <sheetName val="woRKING"/>
      <sheetName val="Main1"/>
      <sheetName val="BS-O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0">
          <cell r="A170" t="str">
            <v>Recover</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pinex (2)"/>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pinex"/>
      <sheetName val="Notes25-26.1"/>
      <sheetName val="Notes26.2-32"/>
      <sheetName val="Notes33-34"/>
      <sheetName val="Notes39-40"/>
      <sheetName val="Notes41-42.1"/>
      <sheetName val="Notes41-42.1 (2)"/>
      <sheetName val="Notes42.2-44"/>
      <sheetName val="Note 45"/>
      <sheetName val="Annexure"/>
      <sheetName val="affair"/>
      <sheetName val="inc-exp"/>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Total Adjustments"/>
      <sheetName val="PremiumMaturity"/>
      <sheetName val="NEWAD"/>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A"/>
      <sheetName val="CliftonMain-1003-P&amp;L"/>
      <sheetName val="CliftonMain-1003-EXP"/>
      <sheetName val="nt²"/>
      <sheetName val="nt__2"/>
      <sheetName val="nt__3"/>
      <sheetName val="nt__4"/>
      <sheetName val="SALARY"/>
      <sheetName val="Parameters"/>
      <sheetName val="broker sheet-2"/>
      <sheetName val="acct"/>
      <sheetName val="pinex_(2)"/>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Total_Adjustments"/>
      <sheetName val="Rate_Input"/>
      <sheetName val="Profit_Worksheet"/>
      <sheetName val="pinex_(2)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Total_Adjustments1"/>
      <sheetName val="Rate_Input1"/>
      <sheetName val="Profit_Work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abilities-New"/>
      <sheetName val="Liabiliteis"/>
      <sheetName val="AssetsNew"/>
      <sheetName val="Assets"/>
      <sheetName val="Notes7-8 (2)"/>
      <sheetName val="Note 9.7-9.8 (2)"/>
      <sheetName val="Investment"/>
      <sheetName val="Sheet2"/>
      <sheetName val="SBP-Staggering"/>
      <sheetName val="summary"/>
      <sheetName val="Balancesheet"/>
      <sheetName val="P&amp;L"/>
      <sheetName val="CashFlow"/>
      <sheetName val="Stat-Equity"/>
      <sheetName val="Other Assets Notes"/>
      <sheetName val="Notes1-5"/>
      <sheetName val="Notes 1-6 (2)"/>
      <sheetName val="Investment (2)"/>
      <sheetName val="Notes1-2"/>
      <sheetName val="Notes 1-6"/>
      <sheetName val="Notes7-8"/>
      <sheetName val="Notes 9-10"/>
      <sheetName val="Notes10.1"/>
      <sheetName val="Sheet5"/>
      <sheetName val="notes 5-6000"/>
      <sheetName val="BS"/>
      <sheetName val="A"/>
      <sheetName val="Input_Operating"/>
      <sheetName val="Liquidity"/>
      <sheetName val="PDF1"/>
      <sheetName val="Notes1_5"/>
      <sheetName val="CFR-5"/>
      <sheetName val="Links"/>
      <sheetName val="Code"/>
      <sheetName val="A-C CODE &amp; NAME"/>
      <sheetName val="SHF-1026-EXP"/>
      <sheetName val="SITE-1001-P&amp;L"/>
      <sheetName val="CLM-1012-P&amp;L"/>
      <sheetName val="SHF-1026-P&amp;L"/>
      <sheetName val="KRG-1002-P&amp;L"/>
      <sheetName val="CliftonMain-1003-P&amp;L"/>
      <sheetName val="KSE-1010-P&amp;L"/>
      <sheetName val="JODIA-1011-P&amp;L"/>
      <sheetName val="JODIA-1011-EXP"/>
      <sheetName val="CLM-1012-EXP"/>
      <sheetName val="SITE-1001-EXP"/>
      <sheetName val="KRG-1002-EXP"/>
      <sheetName val="CliftonMain-1003-EXP"/>
      <sheetName val="Notes7-8_(2)"/>
      <sheetName val="Note_9_7-9_8_(2)"/>
      <sheetName val="Other_Assets_Notes"/>
      <sheetName val="Notes_1-6_(2)"/>
      <sheetName val="Investment_(2)"/>
      <sheetName val="Notes_1-6"/>
      <sheetName val="Notes_9-10"/>
      <sheetName val="Notes10_1"/>
      <sheetName val="notes_5-6000"/>
      <sheetName val="A-C_CODE_&amp;_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7">
          <cell r="AX7">
            <v>1346063.09</v>
          </cell>
        </row>
        <row r="8">
          <cell r="AX8">
            <v>-1270.28</v>
          </cell>
        </row>
        <row r="9">
          <cell r="AX9">
            <v>18843861.66</v>
          </cell>
        </row>
        <row r="10">
          <cell r="AX10">
            <v>51230813.909999996</v>
          </cell>
        </row>
        <row r="11">
          <cell r="AX11">
            <v>2751832.22</v>
          </cell>
        </row>
        <row r="12">
          <cell r="AX12">
            <v>-186068.71</v>
          </cell>
        </row>
        <row r="13">
          <cell r="AX13">
            <v>2850010.03</v>
          </cell>
        </row>
        <row r="14">
          <cell r="AX14">
            <v>0</v>
          </cell>
        </row>
        <row r="15">
          <cell r="AX15">
            <v>-25061.99</v>
          </cell>
        </row>
        <row r="16">
          <cell r="AX16">
            <v>76810179.930000007</v>
          </cell>
        </row>
        <row r="17">
          <cell r="AX17">
            <v>1702084.59</v>
          </cell>
        </row>
        <row r="18">
          <cell r="AX18">
            <v>1162777.6599999999</v>
          </cell>
        </row>
        <row r="19">
          <cell r="AX19">
            <v>79675042.180000007</v>
          </cell>
        </row>
        <row r="20">
          <cell r="AX20">
            <v>-1145960.1499999999</v>
          </cell>
        </row>
        <row r="21">
          <cell r="AX21">
            <v>581217.23</v>
          </cell>
        </row>
        <row r="22">
          <cell r="AX22">
            <v>76175</v>
          </cell>
        </row>
        <row r="23">
          <cell r="AX23">
            <v>5839615</v>
          </cell>
        </row>
        <row r="24">
          <cell r="AX24">
            <v>100869011</v>
          </cell>
        </row>
        <row r="25">
          <cell r="AX25">
            <v>106220058.08</v>
          </cell>
        </row>
        <row r="26">
          <cell r="AX26">
            <v>0</v>
          </cell>
        </row>
        <row r="27">
          <cell r="AX27">
            <v>13188041</v>
          </cell>
        </row>
        <row r="28">
          <cell r="AX28">
            <v>391476</v>
          </cell>
        </row>
        <row r="29">
          <cell r="AX29">
            <v>283891</v>
          </cell>
        </row>
        <row r="30">
          <cell r="AX30">
            <v>360280</v>
          </cell>
        </row>
        <row r="31">
          <cell r="AX31">
            <v>2691316</v>
          </cell>
        </row>
        <row r="32">
          <cell r="AX32">
            <v>385700</v>
          </cell>
        </row>
        <row r="33">
          <cell r="AX33">
            <v>3300444</v>
          </cell>
        </row>
        <row r="34">
          <cell r="AX34">
            <v>0</v>
          </cell>
        </row>
        <row r="35">
          <cell r="AX35">
            <v>0</v>
          </cell>
        </row>
        <row r="36">
          <cell r="AX36">
            <v>0</v>
          </cell>
        </row>
        <row r="37">
          <cell r="AX37">
            <v>20601148</v>
          </cell>
        </row>
        <row r="38">
          <cell r="AX38">
            <v>0</v>
          </cell>
        </row>
        <row r="39">
          <cell r="AX39">
            <v>365044.5</v>
          </cell>
        </row>
        <row r="40">
          <cell r="AX40">
            <v>0</v>
          </cell>
        </row>
        <row r="41">
          <cell r="AX41">
            <v>1022753</v>
          </cell>
        </row>
        <row r="42">
          <cell r="AX42">
            <v>40514</v>
          </cell>
        </row>
        <row r="43">
          <cell r="AX43">
            <v>650</v>
          </cell>
        </row>
        <row r="44">
          <cell r="AX44">
            <v>40500</v>
          </cell>
        </row>
        <row r="45">
          <cell r="AX45">
            <v>0</v>
          </cell>
        </row>
        <row r="46">
          <cell r="AX46">
            <v>0</v>
          </cell>
        </row>
        <row r="47">
          <cell r="AX47">
            <v>3342</v>
          </cell>
        </row>
        <row r="48">
          <cell r="AX48">
            <v>15490</v>
          </cell>
        </row>
        <row r="49">
          <cell r="AX49">
            <v>77016</v>
          </cell>
        </row>
        <row r="50">
          <cell r="AX50">
            <v>664789</v>
          </cell>
        </row>
        <row r="51">
          <cell r="AX51">
            <v>64600</v>
          </cell>
        </row>
        <row r="52">
          <cell r="AX52">
            <v>0</v>
          </cell>
        </row>
        <row r="53">
          <cell r="AX53">
            <v>2294698.5</v>
          </cell>
        </row>
        <row r="54">
          <cell r="AX54">
            <v>0</v>
          </cell>
        </row>
        <row r="55">
          <cell r="AX55">
            <v>3801469</v>
          </cell>
        </row>
        <row r="56">
          <cell r="AX56">
            <v>1134855</v>
          </cell>
        </row>
        <row r="57">
          <cell r="AX57">
            <v>324127</v>
          </cell>
        </row>
        <row r="58">
          <cell r="AX58">
            <v>332579</v>
          </cell>
        </row>
        <row r="59">
          <cell r="AX59">
            <v>17817</v>
          </cell>
        </row>
        <row r="60">
          <cell r="AX60">
            <v>7950</v>
          </cell>
        </row>
        <row r="61">
          <cell r="AX61">
            <v>339900</v>
          </cell>
        </row>
        <row r="62">
          <cell r="AX62">
            <v>5958697</v>
          </cell>
        </row>
        <row r="70">
          <cell r="AX70">
            <v>1298551</v>
          </cell>
        </row>
        <row r="71">
          <cell r="AX71">
            <v>161339</v>
          </cell>
        </row>
        <row r="72">
          <cell r="AX72">
            <v>155390</v>
          </cell>
        </row>
        <row r="73">
          <cell r="AX73">
            <v>412665.9</v>
          </cell>
        </row>
        <row r="74">
          <cell r="AX74">
            <v>2027945.9</v>
          </cell>
        </row>
        <row r="76">
          <cell r="AX76">
            <v>143130.54999999999</v>
          </cell>
        </row>
        <row r="77">
          <cell r="AX77">
            <v>730109</v>
          </cell>
        </row>
        <row r="78">
          <cell r="AX78">
            <v>151700</v>
          </cell>
        </row>
        <row r="79">
          <cell r="AX79">
            <v>1024939.55</v>
          </cell>
        </row>
        <row r="80">
          <cell r="AX80">
            <v>0</v>
          </cell>
        </row>
        <row r="81">
          <cell r="AX81">
            <v>127801</v>
          </cell>
        </row>
        <row r="82">
          <cell r="AX82">
            <v>239418.7</v>
          </cell>
        </row>
        <row r="83">
          <cell r="AX83">
            <v>400152</v>
          </cell>
        </row>
        <row r="84">
          <cell r="AX84">
            <v>80422</v>
          </cell>
        </row>
        <row r="85">
          <cell r="AX85">
            <v>545736</v>
          </cell>
        </row>
        <row r="86">
          <cell r="AX86">
            <v>0</v>
          </cell>
        </row>
        <row r="87">
          <cell r="AX87">
            <v>231877</v>
          </cell>
        </row>
        <row r="88">
          <cell r="AX88">
            <v>739465.6</v>
          </cell>
        </row>
        <row r="89">
          <cell r="AX89">
            <v>45042</v>
          </cell>
        </row>
        <row r="90">
          <cell r="AX90">
            <v>396160.5</v>
          </cell>
        </row>
        <row r="91">
          <cell r="AX91">
            <v>0</v>
          </cell>
        </row>
        <row r="92">
          <cell r="AX92">
            <v>24055.68</v>
          </cell>
        </row>
        <row r="93">
          <cell r="AX93">
            <v>574252</v>
          </cell>
        </row>
        <row r="94">
          <cell r="AX94">
            <v>82254</v>
          </cell>
        </row>
        <row r="95">
          <cell r="AX95">
            <v>1359009.16</v>
          </cell>
        </row>
        <row r="96">
          <cell r="AX96">
            <v>439224.89</v>
          </cell>
        </row>
        <row r="97">
          <cell r="AX97">
            <v>292318</v>
          </cell>
        </row>
        <row r="98">
          <cell r="AX98">
            <v>193011</v>
          </cell>
        </row>
        <row r="99">
          <cell r="AX99">
            <v>624960.82999999996</v>
          </cell>
        </row>
        <row r="100">
          <cell r="AX100">
            <v>349107.07</v>
          </cell>
        </row>
        <row r="101">
          <cell r="AX101">
            <v>876848</v>
          </cell>
        </row>
        <row r="102">
          <cell r="AX102">
            <v>80101</v>
          </cell>
        </row>
        <row r="103">
          <cell r="AX103">
            <v>1336880.3999999999</v>
          </cell>
        </row>
        <row r="104">
          <cell r="AX104">
            <v>2855</v>
          </cell>
        </row>
        <row r="105">
          <cell r="AX105">
            <v>1087532.02</v>
          </cell>
        </row>
        <row r="106">
          <cell r="AX106">
            <v>1036246</v>
          </cell>
        </row>
        <row r="107">
          <cell r="AX107">
            <v>213797</v>
          </cell>
        </row>
        <row r="108">
          <cell r="AX108">
            <v>158249.31</v>
          </cell>
        </row>
        <row r="109">
          <cell r="AX109">
            <v>11536776.16</v>
          </cell>
        </row>
        <row r="110">
          <cell r="AX110">
            <v>0</v>
          </cell>
        </row>
        <row r="111">
          <cell r="AX111">
            <v>0</v>
          </cell>
        </row>
        <row r="112">
          <cell r="AX112">
            <v>0</v>
          </cell>
        </row>
        <row r="113">
          <cell r="AX113">
            <v>8790</v>
          </cell>
        </row>
        <row r="114">
          <cell r="AX114">
            <v>0</v>
          </cell>
        </row>
        <row r="115">
          <cell r="AX115">
            <v>0</v>
          </cell>
        </row>
        <row r="116">
          <cell r="AX116">
            <v>8790</v>
          </cell>
        </row>
        <row r="117">
          <cell r="AX117">
            <v>0</v>
          </cell>
        </row>
        <row r="118">
          <cell r="AX118">
            <v>1556627</v>
          </cell>
        </row>
        <row r="119">
          <cell r="AX119">
            <v>1273854</v>
          </cell>
        </row>
        <row r="120">
          <cell r="AX120">
            <v>1804489</v>
          </cell>
        </row>
        <row r="121">
          <cell r="AX121">
            <v>1158120</v>
          </cell>
        </row>
        <row r="122">
          <cell r="AX122">
            <v>0</v>
          </cell>
        </row>
        <row r="123">
          <cell r="AX123">
            <v>0</v>
          </cell>
        </row>
        <row r="124">
          <cell r="AX124">
            <v>0</v>
          </cell>
        </row>
        <row r="125">
          <cell r="AX125">
            <v>5793090</v>
          </cell>
        </row>
        <row r="126">
          <cell r="AX126">
            <v>235141185.37</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TB Mapping"/>
      <sheetName val="Element"/>
      <sheetName val="TB"/>
      <sheetName val="W PnL"/>
      <sheetName val="W UHF"/>
      <sheetName val="cash flow working"/>
      <sheetName val="Qtr CF"/>
      <sheetName val="BS"/>
      <sheetName val="P&amp;L"/>
      <sheetName val="Other Comp Income"/>
      <sheetName val="Distri"/>
      <sheetName val="UHF"/>
      <sheetName val="cash flow"/>
      <sheetName val="1 - 4"/>
      <sheetName val="5 - 7"/>
      <sheetName val="8"/>
      <sheetName val="NI(U)T-HFT Final"/>
      <sheetName val="NI(U)T-AFS Final"/>
      <sheetName val="Annexure 3"/>
      <sheetName val="adjust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NATIONAL INVESTMENT (UNIT) TRUST</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TBB"/>
      <sheetName val="BS"/>
      <sheetName val="IS"/>
      <sheetName val="IS Quater working"/>
      <sheetName val="COI"/>
      <sheetName val="OCI Quater working"/>
      <sheetName val="Distribution "/>
      <sheetName val="Distribution Q working"/>
      <sheetName val="UHF"/>
      <sheetName val="UHF Q working"/>
      <sheetName val="Cash Flow "/>
      <sheetName val="CF Q working"/>
      <sheetName val="CF"/>
      <sheetName val="Notes 1-2"/>
      <sheetName val="Notes 2-6"/>
      <sheetName val="Notes 7-9"/>
      <sheetName val="Notes 3.10-4.3"/>
      <sheetName val="Notes 5-11"/>
      <sheetName val="working for investmenst note"/>
      <sheetName val="Notes 10-11"/>
      <sheetName val="RP Q working"/>
      <sheetName val="W.A units"/>
      <sheetName val="W.A units (Q)"/>
      <sheetName val="Annex(2)"/>
      <sheetName val="adjustment"/>
      <sheetName val="Units"/>
      <sheetName val="Weighted Av No. Units"/>
      <sheetName val="distribution income working"/>
      <sheetName val="adjustments"/>
      <sheetName val="working for rp"/>
      <sheetName val="Cash Flow"/>
      <sheetName val="investment note"/>
      <sheetName val="W.A units quarte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3">
          <cell r="A3" t="str">
            <v>FOR THE HALF YEAR AND QUARTER ENDED DECEMBER 31, 2011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 with SBP"/>
      <sheetName val="EXP-FBPS"/>
      <sheetName val="I-B"/>
      <sheetName val="I-BR"/>
    </sheetNames>
    <sheetDataSet>
      <sheetData sheetId="0"/>
      <sheetData sheetId="1"/>
      <sheetData sheetId="2"/>
      <sheetData sheetId="3">
        <row r="1">
          <cell r="A1" t="str">
            <v>Cur/P/S</v>
          </cell>
          <cell r="D1" t="str">
            <v xml:space="preserve">Fc Amount </v>
          </cell>
          <cell r="F1" t="str">
            <v xml:space="preserve">Eqvt. Pkr </v>
          </cell>
        </row>
        <row r="2">
          <cell r="A2" t="str">
            <v>FSUS2</v>
          </cell>
          <cell r="D2">
            <v>5000000</v>
          </cell>
          <cell r="F2">
            <v>308700000</v>
          </cell>
        </row>
        <row r="3">
          <cell r="A3" t="str">
            <v>FSUS2</v>
          </cell>
          <cell r="D3">
            <v>3000000</v>
          </cell>
          <cell r="F3">
            <v>185700000</v>
          </cell>
        </row>
        <row r="4">
          <cell r="A4" t="str">
            <v>FSUS2</v>
          </cell>
          <cell r="D4">
            <v>5000000</v>
          </cell>
          <cell r="F4">
            <v>310300000</v>
          </cell>
        </row>
        <row r="5">
          <cell r="A5" t="str">
            <v>FSUS2</v>
          </cell>
          <cell r="D5">
            <v>5000000</v>
          </cell>
          <cell r="F5">
            <v>308550000</v>
          </cell>
        </row>
        <row r="6">
          <cell r="A6" t="str">
            <v>FSUS2</v>
          </cell>
          <cell r="D6">
            <v>3000000</v>
          </cell>
          <cell r="F6">
            <v>184920000</v>
          </cell>
        </row>
        <row r="7">
          <cell r="A7" t="str">
            <v>FSUS2</v>
          </cell>
          <cell r="D7">
            <v>5000000</v>
          </cell>
          <cell r="F7">
            <v>310050000</v>
          </cell>
        </row>
        <row r="8">
          <cell r="A8" t="str">
            <v>FSUS2</v>
          </cell>
          <cell r="D8">
            <v>5000000</v>
          </cell>
          <cell r="F8">
            <v>307800000</v>
          </cell>
        </row>
        <row r="9">
          <cell r="A9" t="str">
            <v>FSUS2</v>
          </cell>
          <cell r="D9">
            <v>5000000</v>
          </cell>
          <cell r="F9">
            <v>307800000</v>
          </cell>
        </row>
        <row r="10">
          <cell r="A10" t="str">
            <v>FSUS2</v>
          </cell>
          <cell r="D10">
            <v>3000000</v>
          </cell>
          <cell r="F10">
            <v>185790000</v>
          </cell>
        </row>
        <row r="11">
          <cell r="A11" t="str">
            <v>FSUS2</v>
          </cell>
          <cell r="D11">
            <v>5000000</v>
          </cell>
          <cell r="F11">
            <v>309650000</v>
          </cell>
        </row>
        <row r="12">
          <cell r="A12" t="str">
            <v>FSUS2</v>
          </cell>
          <cell r="D12">
            <v>5000000</v>
          </cell>
          <cell r="F12">
            <v>307700000</v>
          </cell>
        </row>
        <row r="13">
          <cell r="A13" t="str">
            <v>FSUS2</v>
          </cell>
          <cell r="D13">
            <v>3000000</v>
          </cell>
          <cell r="F13">
            <v>185130000</v>
          </cell>
        </row>
        <row r="14">
          <cell r="A14" t="str">
            <v>FSUS2</v>
          </cell>
          <cell r="D14">
            <v>3000000</v>
          </cell>
          <cell r="F14">
            <v>185190000</v>
          </cell>
        </row>
        <row r="15">
          <cell r="A15" t="str">
            <v>FSUS2</v>
          </cell>
          <cell r="D15">
            <v>3000000</v>
          </cell>
          <cell r="F15">
            <v>185790000</v>
          </cell>
        </row>
        <row r="16">
          <cell r="A16" t="str">
            <v>FSUS2</v>
          </cell>
          <cell r="D16">
            <v>197760</v>
          </cell>
          <cell r="F16">
            <v>12039332.16</v>
          </cell>
        </row>
        <row r="17">
          <cell r="A17" t="str">
            <v>FSUS2</v>
          </cell>
          <cell r="D17">
            <v>134130</v>
          </cell>
          <cell r="F17">
            <v>8171736.1200000001</v>
          </cell>
        </row>
        <row r="18">
          <cell r="A18" t="str">
            <v>FSUS2</v>
          </cell>
          <cell r="D18">
            <v>402210</v>
          </cell>
          <cell r="F18">
            <v>24506454.195</v>
          </cell>
        </row>
        <row r="19">
          <cell r="A19" t="str">
            <v>FSUS2</v>
          </cell>
          <cell r="D19">
            <v>2000000</v>
          </cell>
          <cell r="F19">
            <v>123840000</v>
          </cell>
        </row>
        <row r="20">
          <cell r="A20" t="str">
            <v>FSUS2</v>
          </cell>
          <cell r="D20">
            <v>2000000</v>
          </cell>
          <cell r="F20">
            <v>123780000</v>
          </cell>
        </row>
        <row r="21">
          <cell r="A21" t="str">
            <v>FSUS2</v>
          </cell>
          <cell r="D21">
            <v>3000000</v>
          </cell>
          <cell r="F21">
            <v>184680000</v>
          </cell>
        </row>
        <row r="22">
          <cell r="A22" t="str">
            <v>FSUS2</v>
          </cell>
          <cell r="D22">
            <v>5000000</v>
          </cell>
          <cell r="F22">
            <v>307750000</v>
          </cell>
        </row>
        <row r="23">
          <cell r="A23" t="str">
            <v>FSUS2</v>
          </cell>
          <cell r="D23">
            <v>3000000</v>
          </cell>
          <cell r="F23">
            <v>184560000</v>
          </cell>
        </row>
        <row r="24">
          <cell r="A24" t="str">
            <v>FSUS2</v>
          </cell>
          <cell r="D24">
            <v>3000000</v>
          </cell>
          <cell r="F24">
            <v>184560000</v>
          </cell>
        </row>
        <row r="25">
          <cell r="A25" t="str">
            <v>FSUS2</v>
          </cell>
          <cell r="D25">
            <v>3000000</v>
          </cell>
          <cell r="F25">
            <v>184560000</v>
          </cell>
        </row>
        <row r="26">
          <cell r="A26" t="str">
            <v>FSUS2</v>
          </cell>
          <cell r="D26">
            <v>3000000</v>
          </cell>
          <cell r="F26">
            <v>185400000</v>
          </cell>
        </row>
        <row r="27">
          <cell r="A27" t="str">
            <v>FSUS2</v>
          </cell>
          <cell r="D27">
            <v>2000000</v>
          </cell>
          <cell r="F27">
            <v>123300000</v>
          </cell>
        </row>
        <row r="28">
          <cell r="A28" t="str">
            <v>FSUS2</v>
          </cell>
          <cell r="D28">
            <v>1296600</v>
          </cell>
          <cell r="F28">
            <v>78873474.600000009</v>
          </cell>
        </row>
        <row r="29">
          <cell r="A29" t="str">
            <v>FSUS2</v>
          </cell>
          <cell r="D29">
            <v>3000000</v>
          </cell>
          <cell r="F29">
            <v>185460000</v>
          </cell>
        </row>
        <row r="30">
          <cell r="A30" t="str">
            <v>FSUS2</v>
          </cell>
          <cell r="D30">
            <v>3000000</v>
          </cell>
          <cell r="F30">
            <v>185520000</v>
          </cell>
        </row>
        <row r="31">
          <cell r="A31" t="str">
            <v>FSUS2</v>
          </cell>
          <cell r="D31">
            <v>2000000</v>
          </cell>
          <cell r="F31">
            <v>123740000</v>
          </cell>
        </row>
        <row r="32">
          <cell r="A32" t="str">
            <v>FSUS2</v>
          </cell>
          <cell r="D32">
            <v>5000000</v>
          </cell>
          <cell r="F32">
            <v>309150000</v>
          </cell>
        </row>
        <row r="33">
          <cell r="A33" t="str">
            <v>FSUS2</v>
          </cell>
          <cell r="D33">
            <v>3000000</v>
          </cell>
          <cell r="F33">
            <v>184860000</v>
          </cell>
        </row>
        <row r="34">
          <cell r="A34" t="str">
            <v>FSUS2</v>
          </cell>
          <cell r="D34">
            <v>5000000</v>
          </cell>
          <cell r="F34">
            <v>308450000</v>
          </cell>
        </row>
        <row r="35">
          <cell r="A35" t="str">
            <v>FSUS2</v>
          </cell>
          <cell r="D35">
            <v>2000000</v>
          </cell>
          <cell r="F35">
            <v>123260000</v>
          </cell>
        </row>
        <row r="36">
          <cell r="A36" t="str">
            <v>FSUS2</v>
          </cell>
          <cell r="D36">
            <v>5000000</v>
          </cell>
          <cell r="F36">
            <v>308150000</v>
          </cell>
        </row>
        <row r="37">
          <cell r="A37" t="str">
            <v>FSUS2</v>
          </cell>
          <cell r="D37">
            <v>3000000</v>
          </cell>
          <cell r="F37">
            <v>184860000</v>
          </cell>
        </row>
        <row r="38">
          <cell r="A38" t="str">
            <v>FSUS2</v>
          </cell>
          <cell r="D38">
            <v>5000000</v>
          </cell>
          <cell r="F38">
            <v>308200000</v>
          </cell>
        </row>
        <row r="39">
          <cell r="A39" t="str">
            <v>FSUS2</v>
          </cell>
          <cell r="D39">
            <v>5000000</v>
          </cell>
          <cell r="F39">
            <v>308050000</v>
          </cell>
        </row>
        <row r="40">
          <cell r="A40" t="str">
            <v>FSUS2</v>
          </cell>
          <cell r="D40">
            <v>2000000</v>
          </cell>
          <cell r="F40">
            <v>123220000</v>
          </cell>
        </row>
        <row r="41">
          <cell r="A41" t="str">
            <v>FSUS2</v>
          </cell>
          <cell r="D41">
            <v>2000000</v>
          </cell>
          <cell r="F41">
            <v>123120000</v>
          </cell>
        </row>
        <row r="42">
          <cell r="A42" t="str">
            <v>FSUS2</v>
          </cell>
          <cell r="D42">
            <v>3000000</v>
          </cell>
          <cell r="F42">
            <v>184650000</v>
          </cell>
        </row>
        <row r="43">
          <cell r="A43" t="str">
            <v>FSUS2</v>
          </cell>
          <cell r="D43">
            <v>3000000</v>
          </cell>
          <cell r="F43">
            <v>184680000</v>
          </cell>
        </row>
        <row r="44">
          <cell r="A44" t="str">
            <v>FSUS1</v>
          </cell>
          <cell r="D44">
            <v>69324.09</v>
          </cell>
          <cell r="F44">
            <v>4204783.3548600003</v>
          </cell>
        </row>
        <row r="45">
          <cell r="A45" t="str">
            <v>FSUS1</v>
          </cell>
          <cell r="D45">
            <v>133100</v>
          </cell>
          <cell r="F45">
            <v>8073047.4000000004</v>
          </cell>
        </row>
        <row r="46">
          <cell r="A46" t="str">
            <v>FSUS1</v>
          </cell>
          <cell r="D46">
            <v>665500</v>
          </cell>
          <cell r="F46">
            <v>40365237</v>
          </cell>
        </row>
        <row r="47">
          <cell r="A47" t="str">
            <v>FSUS1</v>
          </cell>
          <cell r="D47">
            <v>500000</v>
          </cell>
          <cell r="F47">
            <v>30382500</v>
          </cell>
        </row>
        <row r="48">
          <cell r="A48" t="str">
            <v>FSUS2</v>
          </cell>
          <cell r="D48">
            <v>1268725</v>
          </cell>
          <cell r="F48">
            <v>76953246.150000006</v>
          </cell>
        </row>
        <row r="49">
          <cell r="A49" t="str">
            <v>FSUS1</v>
          </cell>
          <cell r="D49">
            <v>978700</v>
          </cell>
          <cell r="F49">
            <v>59362069.800000004</v>
          </cell>
        </row>
        <row r="50">
          <cell r="A50" t="str">
            <v>FSUS1</v>
          </cell>
          <cell r="D50">
            <v>66550</v>
          </cell>
          <cell r="F50">
            <v>4036523.7</v>
          </cell>
        </row>
        <row r="51">
          <cell r="A51" t="str">
            <v>FSUS1</v>
          </cell>
          <cell r="D51">
            <v>78312</v>
          </cell>
          <cell r="F51">
            <v>4749936.0480000004</v>
          </cell>
        </row>
        <row r="52">
          <cell r="A52" t="str">
            <v>FSUS1</v>
          </cell>
          <cell r="D52">
            <v>2000000</v>
          </cell>
          <cell r="F52">
            <v>121510000</v>
          </cell>
        </row>
        <row r="53">
          <cell r="A53" t="str">
            <v>FSUS1</v>
          </cell>
          <cell r="D53">
            <v>66515</v>
          </cell>
          <cell r="F53">
            <v>4034400.81</v>
          </cell>
        </row>
        <row r="54">
          <cell r="A54" t="str">
            <v>FSUS1</v>
          </cell>
          <cell r="D54">
            <v>664700</v>
          </cell>
          <cell r="F54">
            <v>40316713.800000004</v>
          </cell>
        </row>
        <row r="55">
          <cell r="A55" t="str">
            <v>FSUS1</v>
          </cell>
          <cell r="D55">
            <v>500000</v>
          </cell>
          <cell r="F55">
            <v>30372500</v>
          </cell>
        </row>
        <row r="56">
          <cell r="A56" t="str">
            <v>FSUS1</v>
          </cell>
          <cell r="D56">
            <v>666200</v>
          </cell>
          <cell r="F56">
            <v>40407694.800000004</v>
          </cell>
        </row>
        <row r="57">
          <cell r="A57" t="str">
            <v>FSUS1</v>
          </cell>
          <cell r="D57">
            <v>250000</v>
          </cell>
          <cell r="F57">
            <v>15163500</v>
          </cell>
        </row>
        <row r="58">
          <cell r="A58" t="str">
            <v>FSUS1</v>
          </cell>
          <cell r="D58">
            <v>391600</v>
          </cell>
          <cell r="F58">
            <v>23752106.400000002</v>
          </cell>
        </row>
        <row r="59">
          <cell r="A59" t="str">
            <v>FSUS1</v>
          </cell>
          <cell r="D59">
            <v>166575</v>
          </cell>
          <cell r="F59">
            <v>10103440.050000001</v>
          </cell>
        </row>
        <row r="60">
          <cell r="A60" t="str">
            <v>FSUS1</v>
          </cell>
          <cell r="D60">
            <v>137417</v>
          </cell>
          <cell r="F60">
            <v>8334890.7180000003</v>
          </cell>
        </row>
        <row r="61">
          <cell r="A61" t="str">
            <v>FSUS1</v>
          </cell>
          <cell r="D61">
            <v>196230</v>
          </cell>
          <cell r="F61">
            <v>11902134.42</v>
          </cell>
        </row>
        <row r="62">
          <cell r="A62" t="str">
            <v>FSUS1</v>
          </cell>
          <cell r="D62">
            <v>86505.19</v>
          </cell>
          <cell r="F62">
            <v>5246885.7942600008</v>
          </cell>
        </row>
        <row r="63">
          <cell r="A63" t="str">
            <v>FSUS2</v>
          </cell>
          <cell r="D63">
            <v>3872950</v>
          </cell>
          <cell r="F63">
            <v>234909909.30000001</v>
          </cell>
        </row>
        <row r="64">
          <cell r="A64" t="str">
            <v>FSUS1</v>
          </cell>
          <cell r="D64">
            <v>392160</v>
          </cell>
          <cell r="F64">
            <v>23786072.640000001</v>
          </cell>
        </row>
        <row r="65">
          <cell r="A65" t="str">
            <v>FSUS1</v>
          </cell>
          <cell r="D65">
            <v>133360</v>
          </cell>
          <cell r="F65">
            <v>8088817.4400000004</v>
          </cell>
        </row>
        <row r="66">
          <cell r="A66" t="str">
            <v>FSUS1</v>
          </cell>
          <cell r="D66">
            <v>133450</v>
          </cell>
          <cell r="F66">
            <v>8094276.3000000007</v>
          </cell>
        </row>
        <row r="67">
          <cell r="A67" t="str">
            <v>FSUS2</v>
          </cell>
          <cell r="D67">
            <v>3000000</v>
          </cell>
          <cell r="F67">
            <v>182460000</v>
          </cell>
        </row>
        <row r="68">
          <cell r="A68" t="str">
            <v>FSUS1</v>
          </cell>
          <cell r="D68">
            <v>666600</v>
          </cell>
          <cell r="F68">
            <v>40431956.400000006</v>
          </cell>
        </row>
        <row r="69">
          <cell r="A69" t="str">
            <v>FSUS1</v>
          </cell>
          <cell r="D69">
            <v>666100</v>
          </cell>
          <cell r="F69">
            <v>40401629.400000006</v>
          </cell>
        </row>
        <row r="70">
          <cell r="A70" t="str">
            <v>FSUS1</v>
          </cell>
          <cell r="D70">
            <v>500000</v>
          </cell>
          <cell r="F70">
            <v>30327000</v>
          </cell>
        </row>
        <row r="71">
          <cell r="A71" t="str">
            <v>FSUS1</v>
          </cell>
          <cell r="D71">
            <v>1000000</v>
          </cell>
          <cell r="F71">
            <v>60735000</v>
          </cell>
        </row>
        <row r="72">
          <cell r="A72" t="str">
            <v>FSUS1</v>
          </cell>
          <cell r="D72">
            <v>1000000</v>
          </cell>
          <cell r="F72">
            <v>60740000</v>
          </cell>
        </row>
        <row r="73">
          <cell r="A73" t="str">
            <v>FSUS1</v>
          </cell>
          <cell r="D73">
            <v>196410</v>
          </cell>
          <cell r="F73">
            <v>11913052.140000001</v>
          </cell>
        </row>
        <row r="74">
          <cell r="A74" t="str">
            <v>FSUS1</v>
          </cell>
          <cell r="D74">
            <v>687470</v>
          </cell>
          <cell r="F74">
            <v>41697805.380000003</v>
          </cell>
        </row>
        <row r="75">
          <cell r="A75" t="str">
            <v>FSUS1</v>
          </cell>
          <cell r="D75">
            <v>22688.2</v>
          </cell>
          <cell r="F75">
            <v>1376130.0828000002</v>
          </cell>
        </row>
        <row r="76">
          <cell r="A76" t="str">
            <v>FSUS1</v>
          </cell>
          <cell r="D76">
            <v>31409.599999999999</v>
          </cell>
          <cell r="F76">
            <v>1905117.8784</v>
          </cell>
        </row>
        <row r="77">
          <cell r="A77" t="str">
            <v>FSUS1</v>
          </cell>
          <cell r="D77">
            <v>2500000</v>
          </cell>
          <cell r="F77">
            <v>151843750</v>
          </cell>
        </row>
        <row r="78">
          <cell r="A78" t="str">
            <v>FSUS1</v>
          </cell>
          <cell r="D78">
            <v>785320</v>
          </cell>
          <cell r="F78">
            <v>47632799.280000001</v>
          </cell>
        </row>
        <row r="79">
          <cell r="A79" t="str">
            <v>FSUS2</v>
          </cell>
          <cell r="D79">
            <v>6870150</v>
          </cell>
          <cell r="F79">
            <v>416702078.10000002</v>
          </cell>
        </row>
        <row r="80">
          <cell r="A80" t="str">
            <v>FSUS1</v>
          </cell>
          <cell r="D80">
            <v>100057.5</v>
          </cell>
          <cell r="F80">
            <v>6068987.6625000006</v>
          </cell>
        </row>
        <row r="81">
          <cell r="A81" t="str">
            <v>FSUS1</v>
          </cell>
          <cell r="D81">
            <v>2001450</v>
          </cell>
          <cell r="F81">
            <v>121397949.75</v>
          </cell>
        </row>
        <row r="82">
          <cell r="A82" t="str">
            <v>FSUS1</v>
          </cell>
          <cell r="D82">
            <v>1334200</v>
          </cell>
          <cell r="F82">
            <v>80925901</v>
          </cell>
        </row>
        <row r="83">
          <cell r="A83" t="str">
            <v>FSUS1</v>
          </cell>
          <cell r="D83">
            <v>250000</v>
          </cell>
          <cell r="F83">
            <v>15163750</v>
          </cell>
        </row>
        <row r="84">
          <cell r="A84" t="str">
            <v>FSUS1</v>
          </cell>
          <cell r="D84">
            <v>99982.5</v>
          </cell>
          <cell r="F84">
            <v>6064438.5375000006</v>
          </cell>
        </row>
        <row r="85">
          <cell r="A85" t="str">
            <v>FSUS1</v>
          </cell>
          <cell r="D85">
            <v>137459</v>
          </cell>
          <cell r="F85">
            <v>8337575.6450000005</v>
          </cell>
        </row>
        <row r="86">
          <cell r="A86" t="str">
            <v>FSUS1</v>
          </cell>
          <cell r="D86">
            <v>161030.6</v>
          </cell>
          <cell r="F86">
            <v>9767311.0430000015</v>
          </cell>
        </row>
        <row r="87">
          <cell r="A87" t="str">
            <v>FSUS1</v>
          </cell>
          <cell r="D87">
            <v>98200</v>
          </cell>
          <cell r="F87">
            <v>5956321</v>
          </cell>
        </row>
        <row r="88">
          <cell r="A88" t="str">
            <v>FSUS1</v>
          </cell>
          <cell r="D88">
            <v>133170</v>
          </cell>
          <cell r="F88">
            <v>8077426.3500000006</v>
          </cell>
        </row>
        <row r="89">
          <cell r="A89" t="str">
            <v>FSUS1</v>
          </cell>
          <cell r="D89">
            <v>199785</v>
          </cell>
          <cell r="F89">
            <v>12117959.175000001</v>
          </cell>
        </row>
        <row r="90">
          <cell r="A90" t="str">
            <v>FSUS1</v>
          </cell>
          <cell r="D90">
            <v>500000</v>
          </cell>
          <cell r="F90">
            <v>30327500</v>
          </cell>
        </row>
        <row r="91">
          <cell r="A91" t="str">
            <v>FSUS1</v>
          </cell>
          <cell r="D91">
            <v>133250</v>
          </cell>
          <cell r="F91">
            <v>8082278.75</v>
          </cell>
        </row>
        <row r="92">
          <cell r="A92" t="str">
            <v>FSUS1</v>
          </cell>
          <cell r="D92">
            <v>399750</v>
          </cell>
          <cell r="F92">
            <v>24246836.25</v>
          </cell>
        </row>
        <row r="93">
          <cell r="A93" t="str">
            <v>FSUS1</v>
          </cell>
          <cell r="D93">
            <v>5000000</v>
          </cell>
          <cell r="F93">
            <v>303612500</v>
          </cell>
        </row>
        <row r="94">
          <cell r="A94" t="str">
            <v>FSUS2</v>
          </cell>
          <cell r="D94">
            <v>2007300</v>
          </cell>
          <cell r="F94">
            <v>121752781.5</v>
          </cell>
        </row>
        <row r="95">
          <cell r="A95" t="str">
            <v>FSUS1</v>
          </cell>
          <cell r="D95">
            <v>500000</v>
          </cell>
          <cell r="F95">
            <v>30327500</v>
          </cell>
        </row>
        <row r="96">
          <cell r="A96" t="str">
            <v>FSUS2</v>
          </cell>
          <cell r="D96">
            <v>1333000</v>
          </cell>
          <cell r="F96">
            <v>80853115</v>
          </cell>
        </row>
        <row r="97">
          <cell r="A97" t="str">
            <v>FSUS1</v>
          </cell>
          <cell r="D97">
            <v>589050</v>
          </cell>
          <cell r="F97">
            <v>35728827.75</v>
          </cell>
        </row>
        <row r="98">
          <cell r="A98" t="str">
            <v>FSUS1</v>
          </cell>
          <cell r="D98">
            <v>199770</v>
          </cell>
          <cell r="F98">
            <v>12117049.35</v>
          </cell>
        </row>
        <row r="99">
          <cell r="A99" t="str">
            <v>FSUS1</v>
          </cell>
          <cell r="D99">
            <v>300000</v>
          </cell>
          <cell r="F99">
            <v>18196500</v>
          </cell>
        </row>
        <row r="100">
          <cell r="A100" t="str">
            <v>FSUS2</v>
          </cell>
          <cell r="D100">
            <v>133700</v>
          </cell>
          <cell r="F100">
            <v>8109573.5</v>
          </cell>
        </row>
        <row r="101">
          <cell r="A101" t="str">
            <v>FSUS2</v>
          </cell>
          <cell r="D101">
            <v>267700</v>
          </cell>
          <cell r="F101">
            <v>16237343.5</v>
          </cell>
        </row>
        <row r="102">
          <cell r="A102" t="str">
            <v>FSUS1</v>
          </cell>
          <cell r="D102">
            <v>196490</v>
          </cell>
          <cell r="F102">
            <v>11918100.950000001</v>
          </cell>
        </row>
        <row r="103">
          <cell r="A103" t="str">
            <v>FSUS2</v>
          </cell>
          <cell r="D103">
            <v>3927340</v>
          </cell>
          <cell r="F103">
            <v>238334555.24000001</v>
          </cell>
        </row>
        <row r="104">
          <cell r="A104" t="str">
            <v>FSUS2</v>
          </cell>
          <cell r="D104">
            <v>3927650</v>
          </cell>
          <cell r="F104">
            <v>238353367.90000001</v>
          </cell>
        </row>
        <row r="105">
          <cell r="A105" t="str">
            <v>FSUS1</v>
          </cell>
          <cell r="D105">
            <v>5000000</v>
          </cell>
          <cell r="F105">
            <v>303755000</v>
          </cell>
        </row>
        <row r="106">
          <cell r="A106" t="str">
            <v>FSUS2</v>
          </cell>
          <cell r="D106">
            <v>5000000</v>
          </cell>
          <cell r="F106">
            <v>309200000</v>
          </cell>
        </row>
        <row r="107">
          <cell r="A107" t="str">
            <v>FSUS2</v>
          </cell>
          <cell r="D107">
            <v>5000000</v>
          </cell>
          <cell r="F107">
            <v>304475000</v>
          </cell>
        </row>
        <row r="108">
          <cell r="A108" t="str">
            <v>FSUS2</v>
          </cell>
          <cell r="D108">
            <v>86598.83</v>
          </cell>
          <cell r="F108">
            <v>5257025.2745650001</v>
          </cell>
        </row>
        <row r="109">
          <cell r="A109" t="str">
            <v>FSUS2</v>
          </cell>
          <cell r="D109">
            <v>134010</v>
          </cell>
          <cell r="F109">
            <v>8135144.0549999997</v>
          </cell>
        </row>
        <row r="110">
          <cell r="A110" t="str">
            <v>FSUS1</v>
          </cell>
          <cell r="D110">
            <v>3000000</v>
          </cell>
          <cell r="F110">
            <v>182385000</v>
          </cell>
        </row>
        <row r="111">
          <cell r="A111" t="str">
            <v>FSUS3</v>
          </cell>
          <cell r="D111">
            <v>5000000</v>
          </cell>
          <cell r="F111">
            <v>315150000</v>
          </cell>
        </row>
        <row r="112">
          <cell r="A112" t="str">
            <v>FSUS2</v>
          </cell>
          <cell r="D112">
            <v>1334000</v>
          </cell>
          <cell r="F112">
            <v>80981137</v>
          </cell>
        </row>
        <row r="113">
          <cell r="A113" t="str">
            <v>FSUS1</v>
          </cell>
          <cell r="D113">
            <v>2668400</v>
          </cell>
          <cell r="F113">
            <v>161986556.19999999</v>
          </cell>
        </row>
        <row r="114">
          <cell r="A114" t="str">
            <v>FSUS2</v>
          </cell>
          <cell r="D114">
            <v>5000000</v>
          </cell>
          <cell r="F114">
            <v>304500000</v>
          </cell>
        </row>
        <row r="115">
          <cell r="A115" t="str">
            <v>FSUS2</v>
          </cell>
          <cell r="D115">
            <v>5000000</v>
          </cell>
          <cell r="F115">
            <v>306525000</v>
          </cell>
        </row>
        <row r="116">
          <cell r="A116" t="str">
            <v>FSUS1</v>
          </cell>
          <cell r="D116">
            <v>1959630</v>
          </cell>
          <cell r="F116">
            <v>118941702.47999999</v>
          </cell>
        </row>
        <row r="117">
          <cell r="A117" t="str">
            <v>FSUS2</v>
          </cell>
          <cell r="D117">
            <v>5000000</v>
          </cell>
          <cell r="F117">
            <v>304550000</v>
          </cell>
        </row>
        <row r="118">
          <cell r="A118" t="str">
            <v>FSUS2</v>
          </cell>
          <cell r="D118">
            <v>425278.56</v>
          </cell>
          <cell r="F118">
            <v>25812707.477759998</v>
          </cell>
        </row>
        <row r="119">
          <cell r="A119" t="str">
            <v>FSUS2</v>
          </cell>
          <cell r="D119">
            <v>133050</v>
          </cell>
          <cell r="F119">
            <v>8075602.7999999998</v>
          </cell>
        </row>
        <row r="120">
          <cell r="A120" t="str">
            <v>FSUS2</v>
          </cell>
          <cell r="D120">
            <v>133340</v>
          </cell>
          <cell r="F120">
            <v>8093204.6399999997</v>
          </cell>
        </row>
        <row r="121">
          <cell r="A121" t="str">
            <v>FSUS2</v>
          </cell>
          <cell r="D121">
            <v>66855</v>
          </cell>
          <cell r="F121">
            <v>4057697.37</v>
          </cell>
        </row>
        <row r="122">
          <cell r="A122" t="str">
            <v>FSUS2</v>
          </cell>
          <cell r="D122">
            <v>157536</v>
          </cell>
          <cell r="F122">
            <v>9561489.9840000011</v>
          </cell>
        </row>
        <row r="123">
          <cell r="A123" t="str">
            <v>FSUS2</v>
          </cell>
          <cell r="D123">
            <v>269060</v>
          </cell>
          <cell r="F123">
            <v>16330327.640000001</v>
          </cell>
        </row>
        <row r="124">
          <cell r="A124" t="str">
            <v>FSUS2</v>
          </cell>
          <cell r="D124">
            <v>803760</v>
          </cell>
          <cell r="F124">
            <v>48783409.440000005</v>
          </cell>
        </row>
        <row r="125">
          <cell r="A125" t="str">
            <v>FSUS2</v>
          </cell>
          <cell r="D125">
            <v>196927.5</v>
          </cell>
          <cell r="F125">
            <v>11952317.685000001</v>
          </cell>
        </row>
        <row r="126">
          <cell r="A126" t="str">
            <v>FSUS2</v>
          </cell>
          <cell r="D126">
            <v>196545</v>
          </cell>
          <cell r="F126">
            <v>11929102.23</v>
          </cell>
        </row>
        <row r="127">
          <cell r="A127" t="str">
            <v>FSUS2</v>
          </cell>
          <cell r="D127">
            <v>196640</v>
          </cell>
          <cell r="F127">
            <v>11934868.16</v>
          </cell>
        </row>
        <row r="128">
          <cell r="A128" t="str">
            <v>FSUS2</v>
          </cell>
          <cell r="D128">
            <v>5000000</v>
          </cell>
          <cell r="F128">
            <v>304675000</v>
          </cell>
        </row>
        <row r="129">
          <cell r="A129" t="str">
            <v>FSUS2</v>
          </cell>
          <cell r="D129">
            <v>79896</v>
          </cell>
          <cell r="F129">
            <v>4849527.4079999998</v>
          </cell>
        </row>
        <row r="130">
          <cell r="A130" t="str">
            <v>FSUS2</v>
          </cell>
          <cell r="D130">
            <v>5000000</v>
          </cell>
          <cell r="F130">
            <v>305650000</v>
          </cell>
        </row>
        <row r="131">
          <cell r="A131" t="str">
            <v>FSUS2</v>
          </cell>
          <cell r="D131">
            <v>299812.5</v>
          </cell>
          <cell r="F131">
            <v>18198019.125</v>
          </cell>
        </row>
        <row r="132">
          <cell r="A132" t="str">
            <v>FSUS2</v>
          </cell>
          <cell r="D132">
            <v>133640</v>
          </cell>
          <cell r="F132">
            <v>8111680.7199999997</v>
          </cell>
        </row>
        <row r="133">
          <cell r="A133" t="str">
            <v>FSUS2</v>
          </cell>
          <cell r="D133">
            <v>268000</v>
          </cell>
          <cell r="F133">
            <v>16267064</v>
          </cell>
        </row>
        <row r="134">
          <cell r="A134" t="str">
            <v>FSUS2</v>
          </cell>
          <cell r="D134">
            <v>53504</v>
          </cell>
          <cell r="F134">
            <v>3247585.7919999999</v>
          </cell>
        </row>
        <row r="135">
          <cell r="A135" t="str">
            <v>FSUS2</v>
          </cell>
          <cell r="D135">
            <v>86866</v>
          </cell>
          <cell r="F135">
            <v>5272592.4680000003</v>
          </cell>
        </row>
        <row r="136">
          <cell r="A136" t="str">
            <v>FSUS2</v>
          </cell>
          <cell r="D136">
            <v>53292</v>
          </cell>
          <cell r="F136">
            <v>3234824.4000000004</v>
          </cell>
        </row>
        <row r="137">
          <cell r="A137" t="str">
            <v>FSUS2</v>
          </cell>
          <cell r="D137">
            <v>106728</v>
          </cell>
          <cell r="F137">
            <v>6478389.6000000006</v>
          </cell>
        </row>
        <row r="138">
          <cell r="A138" t="str">
            <v>FSUS2</v>
          </cell>
          <cell r="D138">
            <v>79932</v>
          </cell>
          <cell r="F138">
            <v>4851872.4000000004</v>
          </cell>
        </row>
        <row r="139">
          <cell r="A139" t="str">
            <v>FSUS2</v>
          </cell>
          <cell r="D139">
            <v>5000000</v>
          </cell>
          <cell r="F139">
            <v>304725000</v>
          </cell>
        </row>
        <row r="140">
          <cell r="A140" t="str">
            <v>FSUS2</v>
          </cell>
          <cell r="D140">
            <v>425495.7</v>
          </cell>
          <cell r="F140">
            <v>25827588.990000002</v>
          </cell>
        </row>
        <row r="141">
          <cell r="A141" t="str">
            <v>FSUS2</v>
          </cell>
          <cell r="D141">
            <v>5000000</v>
          </cell>
          <cell r="F141">
            <v>304650000</v>
          </cell>
        </row>
        <row r="142">
          <cell r="A142" t="str">
            <v>FSUS1</v>
          </cell>
          <cell r="D142">
            <v>163380.9</v>
          </cell>
          <cell r="F142">
            <v>9917220.6300000008</v>
          </cell>
        </row>
        <row r="143">
          <cell r="A143" t="str">
            <v>FSUS2</v>
          </cell>
          <cell r="D143">
            <v>667850</v>
          </cell>
          <cell r="F143">
            <v>40526807.625</v>
          </cell>
        </row>
        <row r="144">
          <cell r="A144" t="str">
            <v>FSUS1</v>
          </cell>
          <cell r="D144">
            <v>177020.07</v>
          </cell>
          <cell r="F144">
            <v>10742020.397775</v>
          </cell>
        </row>
        <row r="145">
          <cell r="A145" t="str">
            <v>FSUS2</v>
          </cell>
          <cell r="D145">
            <v>5000000</v>
          </cell>
          <cell r="F145">
            <v>309650000</v>
          </cell>
        </row>
        <row r="146">
          <cell r="A146" t="str">
            <v>FSUS2</v>
          </cell>
          <cell r="D146">
            <v>5000000</v>
          </cell>
          <cell r="F146">
            <v>307525000</v>
          </cell>
        </row>
        <row r="147">
          <cell r="A147" t="str">
            <v>FSUS2</v>
          </cell>
          <cell r="D147">
            <v>282114</v>
          </cell>
          <cell r="F147">
            <v>17127423.054000001</v>
          </cell>
        </row>
        <row r="148">
          <cell r="A148" t="str">
            <v>FSUS2</v>
          </cell>
          <cell r="D148">
            <v>1334050</v>
          </cell>
          <cell r="F148">
            <v>80991509.549999997</v>
          </cell>
        </row>
        <row r="149">
          <cell r="A149" t="str">
            <v>FSUS2</v>
          </cell>
          <cell r="D149">
            <v>5000000</v>
          </cell>
          <cell r="F149">
            <v>309500000</v>
          </cell>
        </row>
        <row r="150">
          <cell r="A150" t="str">
            <v>FSUS2</v>
          </cell>
          <cell r="D150">
            <v>3000000</v>
          </cell>
          <cell r="F150">
            <v>183960000</v>
          </cell>
        </row>
        <row r="151">
          <cell r="A151" t="str">
            <v>FSUS2</v>
          </cell>
          <cell r="D151">
            <v>267560</v>
          </cell>
          <cell r="F151">
            <v>16243835.16</v>
          </cell>
        </row>
        <row r="152">
          <cell r="A152" t="str">
            <v>FSUS2</v>
          </cell>
          <cell r="D152">
            <v>401310</v>
          </cell>
          <cell r="F152">
            <v>24363931.41</v>
          </cell>
        </row>
        <row r="153">
          <cell r="A153" t="str">
            <v>FSUS2</v>
          </cell>
          <cell r="D153">
            <v>5000000</v>
          </cell>
          <cell r="F153">
            <v>304650000</v>
          </cell>
        </row>
        <row r="154">
          <cell r="A154" t="str">
            <v>FSUS2</v>
          </cell>
          <cell r="D154">
            <v>267760</v>
          </cell>
          <cell r="F154">
            <v>16255977.359999999</v>
          </cell>
        </row>
        <row r="155">
          <cell r="A155" t="str">
            <v>FSUS2</v>
          </cell>
          <cell r="D155">
            <v>5000000</v>
          </cell>
          <cell r="F155">
            <v>307100000</v>
          </cell>
        </row>
        <row r="156">
          <cell r="A156" t="str">
            <v>FSUS2</v>
          </cell>
          <cell r="D156">
            <v>3000000</v>
          </cell>
          <cell r="F156">
            <v>184320000</v>
          </cell>
        </row>
        <row r="157">
          <cell r="A157" t="str">
            <v>FSUS2</v>
          </cell>
          <cell r="D157">
            <v>5000000</v>
          </cell>
          <cell r="F157">
            <v>304775000</v>
          </cell>
        </row>
        <row r="158">
          <cell r="A158" t="str">
            <v>FSUS2</v>
          </cell>
          <cell r="D158">
            <v>1325900</v>
          </cell>
          <cell r="F158">
            <v>80478152.299999997</v>
          </cell>
        </row>
        <row r="159">
          <cell r="A159" t="str">
            <v>FSUS2</v>
          </cell>
          <cell r="D159">
            <v>5000000</v>
          </cell>
          <cell r="F159">
            <v>307850000</v>
          </cell>
        </row>
        <row r="160">
          <cell r="A160" t="str">
            <v>FSUS2</v>
          </cell>
          <cell r="D160">
            <v>3000000</v>
          </cell>
          <cell r="F160">
            <v>185310000</v>
          </cell>
        </row>
        <row r="161">
          <cell r="A161" t="str">
            <v>FSUS2</v>
          </cell>
          <cell r="D161">
            <v>5000000</v>
          </cell>
          <cell r="F161">
            <v>309800000</v>
          </cell>
        </row>
        <row r="162">
          <cell r="A162" t="str">
            <v>FSUS2</v>
          </cell>
          <cell r="D162">
            <v>142954.39000000001</v>
          </cell>
          <cell r="F162">
            <v>8679475.788850002</v>
          </cell>
        </row>
        <row r="163">
          <cell r="A163" t="str">
            <v>FSUS2</v>
          </cell>
          <cell r="D163">
            <v>10582918.5</v>
          </cell>
          <cell r="F163">
            <v>642541896.72750008</v>
          </cell>
        </row>
        <row r="164">
          <cell r="A164" t="str">
            <v>FSUS2</v>
          </cell>
          <cell r="D164">
            <v>5000000</v>
          </cell>
          <cell r="F164">
            <v>308700000</v>
          </cell>
        </row>
        <row r="165">
          <cell r="A165" t="str">
            <v>FSUS3</v>
          </cell>
          <cell r="D165">
            <v>5000000</v>
          </cell>
          <cell r="F165">
            <v>315600000</v>
          </cell>
        </row>
        <row r="166">
          <cell r="A166" t="str">
            <v>FSUS2</v>
          </cell>
          <cell r="D166">
            <v>3000000</v>
          </cell>
          <cell r="F166">
            <v>184065000</v>
          </cell>
        </row>
        <row r="167">
          <cell r="A167" t="str">
            <v>FSUS2</v>
          </cell>
          <cell r="D167">
            <v>5000000</v>
          </cell>
          <cell r="F167">
            <v>307762500</v>
          </cell>
        </row>
        <row r="168">
          <cell r="A168" t="str">
            <v>FSUS2</v>
          </cell>
          <cell r="D168">
            <v>3000000</v>
          </cell>
          <cell r="F168">
            <v>185190000</v>
          </cell>
        </row>
        <row r="169">
          <cell r="A169" t="str">
            <v>FSUS2</v>
          </cell>
          <cell r="D169">
            <v>2000000</v>
          </cell>
          <cell r="F169">
            <v>123450000</v>
          </cell>
        </row>
        <row r="170">
          <cell r="A170" t="str">
            <v>FSUS2</v>
          </cell>
          <cell r="D170">
            <v>131910</v>
          </cell>
          <cell r="F170">
            <v>8010234.75</v>
          </cell>
        </row>
        <row r="171">
          <cell r="A171" t="str">
            <v>FSUS2</v>
          </cell>
          <cell r="D171">
            <v>3000000</v>
          </cell>
          <cell r="F171">
            <v>184620000</v>
          </cell>
        </row>
        <row r="172">
          <cell r="A172" t="str">
            <v>FSUS2</v>
          </cell>
          <cell r="D172">
            <v>5000000</v>
          </cell>
          <cell r="F172">
            <v>306750000</v>
          </cell>
        </row>
        <row r="173">
          <cell r="A173" t="str">
            <v>FSUS2</v>
          </cell>
          <cell r="D173">
            <v>4000000</v>
          </cell>
          <cell r="F173">
            <v>245520000</v>
          </cell>
        </row>
        <row r="174">
          <cell r="A174" t="str">
            <v>FSUS2</v>
          </cell>
          <cell r="D174">
            <v>4000000</v>
          </cell>
          <cell r="F174">
            <v>247640000</v>
          </cell>
        </row>
        <row r="175">
          <cell r="A175" t="str">
            <v>FSUS2</v>
          </cell>
          <cell r="D175">
            <v>7000000</v>
          </cell>
          <cell r="F175">
            <v>433300000</v>
          </cell>
        </row>
        <row r="176">
          <cell r="A176" t="str">
            <v>FSUS2</v>
          </cell>
          <cell r="D176">
            <v>5000000</v>
          </cell>
          <cell r="F176">
            <v>305550000</v>
          </cell>
        </row>
        <row r="177">
          <cell r="A177" t="str">
            <v>FSUS2</v>
          </cell>
          <cell r="D177">
            <v>5000000</v>
          </cell>
          <cell r="F177">
            <v>309600000</v>
          </cell>
        </row>
        <row r="178">
          <cell r="A178" t="str">
            <v>FSUS2</v>
          </cell>
          <cell r="D178">
            <v>1987837.5</v>
          </cell>
          <cell r="F178">
            <v>120711432.1875</v>
          </cell>
        </row>
        <row r="179">
          <cell r="A179" t="str">
            <v>FSUS2</v>
          </cell>
          <cell r="D179">
            <v>5000000</v>
          </cell>
          <cell r="F179">
            <v>309500000</v>
          </cell>
        </row>
        <row r="180">
          <cell r="A180" t="str">
            <v>FSUS2</v>
          </cell>
          <cell r="D180">
            <v>5000000</v>
          </cell>
          <cell r="F180">
            <v>306737500</v>
          </cell>
        </row>
        <row r="181">
          <cell r="A181" t="str">
            <v>FSUS2</v>
          </cell>
          <cell r="D181">
            <v>3000000</v>
          </cell>
          <cell r="F181">
            <v>184020000</v>
          </cell>
        </row>
        <row r="182">
          <cell r="A182" t="str">
            <v>FSUS2</v>
          </cell>
          <cell r="D182">
            <v>78972</v>
          </cell>
          <cell r="F182">
            <v>4795574.7</v>
          </cell>
        </row>
        <row r="183">
          <cell r="A183" t="str">
            <v>FSUS2</v>
          </cell>
          <cell r="D183">
            <v>5000000</v>
          </cell>
          <cell r="F183">
            <v>307650000</v>
          </cell>
        </row>
        <row r="184">
          <cell r="A184" t="str">
            <v>FSUS2</v>
          </cell>
          <cell r="D184">
            <v>5000000</v>
          </cell>
          <cell r="F184">
            <v>308600000</v>
          </cell>
        </row>
        <row r="185">
          <cell r="A185" t="str">
            <v>FSUS2</v>
          </cell>
          <cell r="D185">
            <v>5000000</v>
          </cell>
          <cell r="F185">
            <v>307600000</v>
          </cell>
        </row>
        <row r="186">
          <cell r="A186" t="str">
            <v>FSUS2</v>
          </cell>
          <cell r="D186">
            <v>3000000</v>
          </cell>
          <cell r="F186">
            <v>182835000</v>
          </cell>
        </row>
        <row r="187">
          <cell r="A187" t="str">
            <v>FSUS2</v>
          </cell>
          <cell r="D187">
            <v>5000000</v>
          </cell>
          <cell r="F187">
            <v>304800000</v>
          </cell>
        </row>
        <row r="188">
          <cell r="A188" t="str">
            <v>FSUS2</v>
          </cell>
          <cell r="D188">
            <v>132030</v>
          </cell>
          <cell r="F188">
            <v>8017323.7050000001</v>
          </cell>
        </row>
        <row r="189">
          <cell r="A189" t="str">
            <v>FSUS2</v>
          </cell>
          <cell r="D189">
            <v>132180</v>
          </cell>
          <cell r="F189">
            <v>8026432.2300000004</v>
          </cell>
        </row>
        <row r="190">
          <cell r="A190" t="str">
            <v>FSUS2</v>
          </cell>
          <cell r="D190">
            <v>132310</v>
          </cell>
          <cell r="F190">
            <v>8034326.2850000001</v>
          </cell>
        </row>
        <row r="191">
          <cell r="A191" t="str">
            <v>FSUS2</v>
          </cell>
          <cell r="D191">
            <v>192930</v>
          </cell>
          <cell r="F191">
            <v>11713744.950000001</v>
          </cell>
        </row>
        <row r="192">
          <cell r="A192" t="str">
            <v>FSUS2</v>
          </cell>
          <cell r="D192">
            <v>5000000</v>
          </cell>
          <cell r="F192">
            <v>304750000</v>
          </cell>
        </row>
        <row r="193">
          <cell r="A193" t="str">
            <v>FSUS2</v>
          </cell>
          <cell r="D193">
            <v>3000000</v>
          </cell>
          <cell r="F193">
            <v>184620000</v>
          </cell>
        </row>
        <row r="194">
          <cell r="A194" t="str">
            <v>FSUS2</v>
          </cell>
          <cell r="D194">
            <v>84997.88</v>
          </cell>
          <cell r="F194">
            <v>5161411.2651199996</v>
          </cell>
        </row>
        <row r="195">
          <cell r="A195" t="str">
            <v>FSUS2</v>
          </cell>
          <cell r="D195">
            <v>329300</v>
          </cell>
          <cell r="F195">
            <v>19996413.199999999</v>
          </cell>
        </row>
        <row r="196">
          <cell r="A196" t="str">
            <v>FSUS2</v>
          </cell>
          <cell r="D196">
            <v>5000000</v>
          </cell>
          <cell r="F196">
            <v>304725000</v>
          </cell>
        </row>
        <row r="197">
          <cell r="A197" t="str">
            <v>FSUS2</v>
          </cell>
          <cell r="D197">
            <v>197407.5</v>
          </cell>
          <cell r="F197">
            <v>11984806.7325</v>
          </cell>
        </row>
        <row r="198">
          <cell r="A198" t="str">
            <v>FSUS2</v>
          </cell>
          <cell r="D198">
            <v>260869.57</v>
          </cell>
          <cell r="F198">
            <v>15837652.464269999</v>
          </cell>
        </row>
        <row r="199">
          <cell r="A199" t="str">
            <v>FSUS2</v>
          </cell>
          <cell r="D199">
            <v>41288.19</v>
          </cell>
          <cell r="F199">
            <v>2506647.3030900001</v>
          </cell>
        </row>
        <row r="200">
          <cell r="A200" t="str">
            <v>FSUS2</v>
          </cell>
          <cell r="D200">
            <v>5000000</v>
          </cell>
          <cell r="F200">
            <v>309525000</v>
          </cell>
        </row>
        <row r="201">
          <cell r="A201" t="str">
            <v>FSUS2</v>
          </cell>
          <cell r="D201">
            <v>136124.79999999999</v>
          </cell>
          <cell r="F201">
            <v>8264272.7327999994</v>
          </cell>
        </row>
        <row r="202">
          <cell r="A202" t="str">
            <v>FSUS2</v>
          </cell>
          <cell r="D202">
            <v>132080</v>
          </cell>
          <cell r="F202">
            <v>8018708.8799999999</v>
          </cell>
        </row>
        <row r="203">
          <cell r="A203" t="str">
            <v>FSUS2</v>
          </cell>
          <cell r="D203">
            <v>43380.18</v>
          </cell>
          <cell r="F203">
            <v>2633654.1079799999</v>
          </cell>
        </row>
        <row r="204">
          <cell r="A204" t="str">
            <v>FSUS3</v>
          </cell>
          <cell r="D204">
            <v>5000000</v>
          </cell>
          <cell r="F204">
            <v>314850000</v>
          </cell>
        </row>
        <row r="205">
          <cell r="A205" t="str">
            <v>FSUS2</v>
          </cell>
          <cell r="D205">
            <v>1955650</v>
          </cell>
          <cell r="F205">
            <v>118693287.625</v>
          </cell>
        </row>
        <row r="206">
          <cell r="A206" t="str">
            <v>FSUS2</v>
          </cell>
          <cell r="D206">
            <v>2000000</v>
          </cell>
          <cell r="F206">
            <v>122620000</v>
          </cell>
        </row>
        <row r="207">
          <cell r="A207" t="str">
            <v>FSUS2</v>
          </cell>
          <cell r="D207">
            <v>5000000</v>
          </cell>
          <cell r="F207">
            <v>306625000</v>
          </cell>
        </row>
        <row r="208">
          <cell r="A208" t="str">
            <v>FSUS2</v>
          </cell>
          <cell r="D208">
            <v>5000000</v>
          </cell>
          <cell r="F208">
            <v>309475000</v>
          </cell>
        </row>
        <row r="209">
          <cell r="A209" t="str">
            <v>FSUS2</v>
          </cell>
          <cell r="D209">
            <v>660000</v>
          </cell>
          <cell r="F209">
            <v>40029000</v>
          </cell>
        </row>
        <row r="210">
          <cell r="A210" t="str">
            <v>FSUS2</v>
          </cell>
          <cell r="D210">
            <v>4000000</v>
          </cell>
          <cell r="F210">
            <v>243800000</v>
          </cell>
        </row>
        <row r="211">
          <cell r="A211" t="str">
            <v>FSUS2</v>
          </cell>
          <cell r="D211">
            <v>132230</v>
          </cell>
          <cell r="F211">
            <v>8019749.5</v>
          </cell>
        </row>
        <row r="212">
          <cell r="A212" t="str">
            <v>FSUS2</v>
          </cell>
          <cell r="D212">
            <v>264280</v>
          </cell>
          <cell r="F212">
            <v>16028582</v>
          </cell>
        </row>
        <row r="213">
          <cell r="A213" t="str">
            <v>FSUS2</v>
          </cell>
          <cell r="D213">
            <v>331875</v>
          </cell>
          <cell r="F213">
            <v>20128218.75</v>
          </cell>
        </row>
        <row r="214">
          <cell r="A214" t="str">
            <v>FSUS2</v>
          </cell>
          <cell r="D214">
            <v>427440</v>
          </cell>
          <cell r="F214">
            <v>25931929.919999998</v>
          </cell>
        </row>
        <row r="215">
          <cell r="A215" t="str">
            <v>FSUS2</v>
          </cell>
          <cell r="D215">
            <v>10000000</v>
          </cell>
          <cell r="F215">
            <v>610600000</v>
          </cell>
        </row>
        <row r="216">
          <cell r="A216" t="str">
            <v>FSUS2</v>
          </cell>
          <cell r="D216">
            <v>5000000</v>
          </cell>
          <cell r="F216">
            <v>309000000</v>
          </cell>
        </row>
        <row r="217">
          <cell r="A217" t="str">
            <v>FSUS2</v>
          </cell>
          <cell r="D217">
            <v>131590</v>
          </cell>
          <cell r="F217">
            <v>7987249.8200000003</v>
          </cell>
        </row>
        <row r="218">
          <cell r="A218" t="str">
            <v>FSUS2</v>
          </cell>
          <cell r="D218">
            <v>176986.33</v>
          </cell>
          <cell r="F218">
            <v>10742716.258339999</v>
          </cell>
        </row>
        <row r="219">
          <cell r="A219" t="str">
            <v>FSUS2</v>
          </cell>
          <cell r="D219">
            <v>3000000</v>
          </cell>
          <cell r="F219">
            <v>185580000</v>
          </cell>
        </row>
        <row r="220">
          <cell r="A220" t="str">
            <v>FSUS2</v>
          </cell>
          <cell r="D220">
            <v>330175</v>
          </cell>
          <cell r="F220">
            <v>20066385.625</v>
          </cell>
        </row>
        <row r="221">
          <cell r="A221" t="str">
            <v>FSUS2</v>
          </cell>
          <cell r="D221">
            <v>132450</v>
          </cell>
          <cell r="F221">
            <v>8049648.75</v>
          </cell>
        </row>
        <row r="222">
          <cell r="A222" t="str">
            <v>FSUS2</v>
          </cell>
          <cell r="D222">
            <v>1323600</v>
          </cell>
          <cell r="F222">
            <v>80441790</v>
          </cell>
        </row>
        <row r="223">
          <cell r="A223" t="str">
            <v>FSUS2</v>
          </cell>
          <cell r="D223">
            <v>5000000</v>
          </cell>
          <cell r="F223">
            <v>307550000</v>
          </cell>
        </row>
        <row r="224">
          <cell r="A224" t="str">
            <v>FSUS2</v>
          </cell>
          <cell r="D224">
            <v>230247.5</v>
          </cell>
          <cell r="F224">
            <v>13950696.025</v>
          </cell>
        </row>
        <row r="225">
          <cell r="A225" t="str">
            <v>FSUS2</v>
          </cell>
          <cell r="D225">
            <v>9771500</v>
          </cell>
          <cell r="F225">
            <v>592055185</v>
          </cell>
        </row>
        <row r="226">
          <cell r="A226" t="str">
            <v>FSUS2</v>
          </cell>
          <cell r="D226">
            <v>195380</v>
          </cell>
          <cell r="F226">
            <v>11838074.200000001</v>
          </cell>
        </row>
        <row r="227">
          <cell r="A227" t="str">
            <v>FSUS2</v>
          </cell>
          <cell r="D227">
            <v>198675</v>
          </cell>
          <cell r="F227">
            <v>12037718.25</v>
          </cell>
        </row>
        <row r="228">
          <cell r="A228" t="str">
            <v>FSUS2</v>
          </cell>
          <cell r="D228">
            <v>131620</v>
          </cell>
          <cell r="F228">
            <v>8005260.0199999996</v>
          </cell>
        </row>
        <row r="229">
          <cell r="A229" t="str">
            <v>FSUS2</v>
          </cell>
          <cell r="D229">
            <v>4000000</v>
          </cell>
          <cell r="F229">
            <v>244760000</v>
          </cell>
        </row>
        <row r="230">
          <cell r="A230" t="str">
            <v>FSUS2</v>
          </cell>
          <cell r="D230">
            <v>7000000</v>
          </cell>
          <cell r="F230">
            <v>432810000</v>
          </cell>
        </row>
        <row r="231">
          <cell r="A231" t="str">
            <v>FSUS2</v>
          </cell>
          <cell r="D231">
            <v>3000000</v>
          </cell>
          <cell r="F231">
            <v>183750000</v>
          </cell>
        </row>
        <row r="232">
          <cell r="A232" t="str">
            <v>FSUS2</v>
          </cell>
          <cell r="D232">
            <v>4000000</v>
          </cell>
          <cell r="F232">
            <v>247320000</v>
          </cell>
        </row>
        <row r="233">
          <cell r="A233" t="str">
            <v>FSUS2</v>
          </cell>
          <cell r="D233">
            <v>3000000</v>
          </cell>
          <cell r="F233">
            <v>183750000</v>
          </cell>
        </row>
        <row r="234">
          <cell r="A234" t="str">
            <v>FSUS2</v>
          </cell>
          <cell r="D234">
            <v>194820</v>
          </cell>
          <cell r="F234">
            <v>11846809.379999999</v>
          </cell>
        </row>
        <row r="235">
          <cell r="A235" t="str">
            <v>FSUS2</v>
          </cell>
          <cell r="D235">
            <v>4000000</v>
          </cell>
          <cell r="F235">
            <v>245040000</v>
          </cell>
        </row>
        <row r="236">
          <cell r="A236" t="str">
            <v>FSUS2</v>
          </cell>
          <cell r="D236">
            <v>196875</v>
          </cell>
          <cell r="F236">
            <v>11971771.875</v>
          </cell>
        </row>
        <row r="237">
          <cell r="A237" t="str">
            <v>FSUS2</v>
          </cell>
          <cell r="D237">
            <v>5000000</v>
          </cell>
          <cell r="F237">
            <v>306800000</v>
          </cell>
        </row>
        <row r="238">
          <cell r="A238" t="str">
            <v>FSUS2</v>
          </cell>
          <cell r="D238">
            <v>3000000</v>
          </cell>
          <cell r="F238">
            <v>184755000</v>
          </cell>
        </row>
        <row r="239">
          <cell r="A239" t="str">
            <v>FSUS2</v>
          </cell>
          <cell r="D239">
            <v>5000000</v>
          </cell>
          <cell r="F239">
            <v>309750000</v>
          </cell>
        </row>
        <row r="240">
          <cell r="A240" t="str">
            <v>FSUS2</v>
          </cell>
          <cell r="D240">
            <v>130600</v>
          </cell>
          <cell r="F240">
            <v>7938651.6000000006</v>
          </cell>
        </row>
        <row r="241">
          <cell r="A241" t="str">
            <v>FSUS2</v>
          </cell>
          <cell r="D241">
            <v>196720</v>
          </cell>
          <cell r="F241">
            <v>11957821.92</v>
          </cell>
        </row>
        <row r="242">
          <cell r="A242" t="str">
            <v>FSUS2</v>
          </cell>
          <cell r="D242">
            <v>5000000</v>
          </cell>
          <cell r="F242">
            <v>309850000</v>
          </cell>
        </row>
        <row r="243">
          <cell r="A243" t="str">
            <v>FSUS2</v>
          </cell>
          <cell r="D243">
            <v>5000000</v>
          </cell>
          <cell r="F243">
            <v>307900000</v>
          </cell>
        </row>
        <row r="244">
          <cell r="A244" t="str">
            <v>FSUS2</v>
          </cell>
          <cell r="D244">
            <v>3000000</v>
          </cell>
          <cell r="F244">
            <v>183630000</v>
          </cell>
        </row>
        <row r="245">
          <cell r="A245" t="str">
            <v>FSUS2</v>
          </cell>
          <cell r="D245">
            <v>455770</v>
          </cell>
          <cell r="F245">
            <v>27696003.474999998</v>
          </cell>
        </row>
        <row r="246">
          <cell r="A246" t="str">
            <v>FSUS2</v>
          </cell>
          <cell r="D246">
            <v>5000000</v>
          </cell>
          <cell r="F246">
            <v>308800000</v>
          </cell>
        </row>
        <row r="247">
          <cell r="A247" t="str">
            <v>FSUS2</v>
          </cell>
          <cell r="D247">
            <v>5000000</v>
          </cell>
          <cell r="F247">
            <v>306900000</v>
          </cell>
        </row>
        <row r="248">
          <cell r="A248" t="str">
            <v>FSUS2</v>
          </cell>
          <cell r="D248">
            <v>3000000</v>
          </cell>
          <cell r="F248">
            <v>184140000</v>
          </cell>
        </row>
        <row r="249">
          <cell r="A249" t="str">
            <v>FSUS2</v>
          </cell>
          <cell r="D249">
            <v>2000000</v>
          </cell>
          <cell r="F249">
            <v>122760000</v>
          </cell>
        </row>
        <row r="250">
          <cell r="A250" t="str">
            <v>FSUS2</v>
          </cell>
          <cell r="D250">
            <v>4000000</v>
          </cell>
          <cell r="F250">
            <v>244640000</v>
          </cell>
        </row>
        <row r="251">
          <cell r="A251" t="str">
            <v>FSUS2</v>
          </cell>
          <cell r="D251">
            <v>294285</v>
          </cell>
          <cell r="F251">
            <v>17874282.329999998</v>
          </cell>
        </row>
        <row r="252">
          <cell r="A252" t="str">
            <v>FSUS2</v>
          </cell>
          <cell r="D252">
            <v>130920</v>
          </cell>
          <cell r="F252">
            <v>7951426.2000000002</v>
          </cell>
        </row>
        <row r="253">
          <cell r="A253" t="str">
            <v>FSUS2</v>
          </cell>
          <cell r="D253">
            <v>5000000</v>
          </cell>
          <cell r="F253">
            <v>306850000</v>
          </cell>
        </row>
        <row r="254">
          <cell r="A254" t="str">
            <v>FSUS2</v>
          </cell>
          <cell r="D254">
            <v>130740</v>
          </cell>
          <cell r="F254">
            <v>7938140.5800000001</v>
          </cell>
        </row>
        <row r="255">
          <cell r="A255" t="str">
            <v>FSUS2</v>
          </cell>
          <cell r="D255">
            <v>130840</v>
          </cell>
          <cell r="F255">
            <v>7944212.2800000003</v>
          </cell>
        </row>
        <row r="256">
          <cell r="A256" t="str">
            <v>FSUS2</v>
          </cell>
          <cell r="D256">
            <v>3000000</v>
          </cell>
          <cell r="F256">
            <v>183450000</v>
          </cell>
        </row>
        <row r="257">
          <cell r="A257" t="str">
            <v>FSUS2</v>
          </cell>
          <cell r="D257">
            <v>5000000</v>
          </cell>
          <cell r="F257">
            <v>306650000</v>
          </cell>
        </row>
        <row r="258">
          <cell r="A258" t="str">
            <v>FSUS2</v>
          </cell>
          <cell r="D258">
            <v>5000000</v>
          </cell>
          <cell r="F258">
            <v>307700000</v>
          </cell>
        </row>
        <row r="259">
          <cell r="A259" t="str">
            <v>FSUS2</v>
          </cell>
          <cell r="D259">
            <v>1000000</v>
          </cell>
          <cell r="F259">
            <v>60769500</v>
          </cell>
        </row>
        <row r="260">
          <cell r="A260" t="str">
            <v>FSUS2</v>
          </cell>
          <cell r="D260">
            <v>1000000</v>
          </cell>
          <cell r="F260">
            <v>60769500</v>
          </cell>
        </row>
        <row r="261">
          <cell r="A261" t="str">
            <v>FSUS2</v>
          </cell>
          <cell r="D261">
            <v>3000000</v>
          </cell>
          <cell r="F261">
            <v>184140000</v>
          </cell>
        </row>
        <row r="262">
          <cell r="A262" t="str">
            <v>FSUS2</v>
          </cell>
          <cell r="D262">
            <v>130600</v>
          </cell>
          <cell r="F262">
            <v>7936953.8000000007</v>
          </cell>
        </row>
        <row r="263">
          <cell r="A263" t="str">
            <v>FSUS2</v>
          </cell>
          <cell r="D263">
            <v>392670</v>
          </cell>
          <cell r="F263">
            <v>23863733.91</v>
          </cell>
        </row>
        <row r="264">
          <cell r="A264" t="str">
            <v>FSUS2</v>
          </cell>
          <cell r="D264">
            <v>650000</v>
          </cell>
          <cell r="F264">
            <v>39489125</v>
          </cell>
        </row>
        <row r="265">
          <cell r="A265" t="str">
            <v>FSUS2</v>
          </cell>
          <cell r="D265">
            <v>198240</v>
          </cell>
          <cell r="F265">
            <v>12043575.6</v>
          </cell>
        </row>
        <row r="266">
          <cell r="A266" t="str">
            <v>FSUS2</v>
          </cell>
          <cell r="D266">
            <v>261240</v>
          </cell>
          <cell r="F266">
            <v>15870983.1</v>
          </cell>
        </row>
        <row r="267">
          <cell r="A267" t="str">
            <v>FSUS2</v>
          </cell>
          <cell r="D267">
            <v>198170</v>
          </cell>
          <cell r="F267">
            <v>12039322.924999999</v>
          </cell>
        </row>
        <row r="268">
          <cell r="A268" t="str">
            <v>FSUS2</v>
          </cell>
          <cell r="D268">
            <v>3000000</v>
          </cell>
          <cell r="F268">
            <v>185880000</v>
          </cell>
        </row>
        <row r="269">
          <cell r="A269" t="str">
            <v>FSUS2</v>
          </cell>
          <cell r="D269">
            <v>5000000</v>
          </cell>
          <cell r="F269">
            <v>307250000</v>
          </cell>
        </row>
        <row r="270">
          <cell r="A270" t="str">
            <v>FSUS2</v>
          </cell>
          <cell r="D270">
            <v>5000000</v>
          </cell>
          <cell r="F270">
            <v>307250000</v>
          </cell>
        </row>
        <row r="271">
          <cell r="A271" t="str">
            <v>FSUS2</v>
          </cell>
          <cell r="D271">
            <v>1955850</v>
          </cell>
          <cell r="F271">
            <v>119121044.25</v>
          </cell>
        </row>
        <row r="272">
          <cell r="A272" t="str">
            <v>FSUS2</v>
          </cell>
          <cell r="D272">
            <v>7823010</v>
          </cell>
          <cell r="F272">
            <v>476460424.05000001</v>
          </cell>
        </row>
        <row r="273">
          <cell r="A273" t="str">
            <v>FSUS2</v>
          </cell>
          <cell r="D273">
            <v>3000000</v>
          </cell>
          <cell r="F273">
            <v>184800000</v>
          </cell>
        </row>
        <row r="274">
          <cell r="A274" t="str">
            <v>FSUS2</v>
          </cell>
          <cell r="D274">
            <v>5000000</v>
          </cell>
          <cell r="F274">
            <v>308100000</v>
          </cell>
        </row>
        <row r="275">
          <cell r="A275" t="str">
            <v>FSUS2</v>
          </cell>
          <cell r="D275">
            <v>5000000</v>
          </cell>
          <cell r="F275">
            <v>308050000</v>
          </cell>
        </row>
        <row r="276">
          <cell r="A276" t="str">
            <v>FSUS2</v>
          </cell>
          <cell r="D276">
            <v>2000000</v>
          </cell>
          <cell r="F276">
            <v>123940000</v>
          </cell>
        </row>
        <row r="277">
          <cell r="A277" t="str">
            <v>FSUS2</v>
          </cell>
          <cell r="D277">
            <v>5000000</v>
          </cell>
          <cell r="F277">
            <v>307875000</v>
          </cell>
        </row>
        <row r="278">
          <cell r="A278" t="str">
            <v>FSUS2</v>
          </cell>
          <cell r="D278">
            <v>3000000</v>
          </cell>
          <cell r="F278">
            <v>184710000</v>
          </cell>
        </row>
        <row r="279">
          <cell r="A279" t="str">
            <v>FSUS2</v>
          </cell>
          <cell r="D279">
            <v>5000000</v>
          </cell>
          <cell r="F279">
            <v>307850000</v>
          </cell>
        </row>
        <row r="280">
          <cell r="A280" t="str">
            <v>FSUS2</v>
          </cell>
          <cell r="D280">
            <v>2000000</v>
          </cell>
          <cell r="F280">
            <v>123500000</v>
          </cell>
        </row>
        <row r="281">
          <cell r="A281" t="str">
            <v>FSUS2</v>
          </cell>
          <cell r="D281">
            <v>3000000</v>
          </cell>
          <cell r="F281">
            <v>185760000</v>
          </cell>
        </row>
        <row r="282">
          <cell r="A282" t="str">
            <v>FSUS2</v>
          </cell>
          <cell r="D282">
            <v>5000000</v>
          </cell>
          <cell r="F282">
            <v>308600000</v>
          </cell>
        </row>
        <row r="283">
          <cell r="A283" t="str">
            <v>FSUS2</v>
          </cell>
          <cell r="D283">
            <v>5000000</v>
          </cell>
          <cell r="F283">
            <v>307650000</v>
          </cell>
        </row>
        <row r="284">
          <cell r="A284" t="str">
            <v>FSUS2</v>
          </cell>
          <cell r="D284">
            <v>4000000</v>
          </cell>
          <cell r="F284">
            <v>246200000</v>
          </cell>
        </row>
        <row r="285">
          <cell r="A285" t="str">
            <v>FSUS2</v>
          </cell>
          <cell r="D285">
            <v>2000000</v>
          </cell>
          <cell r="F285">
            <v>124310000</v>
          </cell>
        </row>
        <row r="286">
          <cell r="A286" t="str">
            <v>FSUS2</v>
          </cell>
          <cell r="D286">
            <v>5000000</v>
          </cell>
          <cell r="F286">
            <v>310375000</v>
          </cell>
        </row>
        <row r="287">
          <cell r="A287" t="str">
            <v>FSUS2</v>
          </cell>
          <cell r="D287">
            <v>462767.62</v>
          </cell>
          <cell r="F287">
            <v>28187175.734199997</v>
          </cell>
        </row>
        <row r="288">
          <cell r="A288" t="str">
            <v>FSUS2</v>
          </cell>
          <cell r="D288">
            <v>5000000</v>
          </cell>
          <cell r="F288">
            <v>310450000</v>
          </cell>
        </row>
        <row r="289">
          <cell r="A289" t="str">
            <v>FSUS2</v>
          </cell>
          <cell r="D289">
            <v>5000000</v>
          </cell>
          <cell r="F289">
            <v>310550000</v>
          </cell>
        </row>
        <row r="290">
          <cell r="A290" t="str">
            <v>FSUS2</v>
          </cell>
          <cell r="D290">
            <v>5000000</v>
          </cell>
          <cell r="F290">
            <v>310700000</v>
          </cell>
        </row>
        <row r="291">
          <cell r="A291" t="str">
            <v>FSUS2</v>
          </cell>
          <cell r="D291">
            <v>5000000</v>
          </cell>
          <cell r="F291">
            <v>308800000</v>
          </cell>
        </row>
        <row r="292">
          <cell r="A292" t="str">
            <v>FSUK2</v>
          </cell>
          <cell r="D292">
            <v>100000</v>
          </cell>
          <cell r="F292">
            <v>11903347.5</v>
          </cell>
        </row>
        <row r="293">
          <cell r="A293" t="str">
            <v>FSUK1</v>
          </cell>
          <cell r="D293">
            <v>40000</v>
          </cell>
          <cell r="F293">
            <v>4749693.4399999995</v>
          </cell>
        </row>
        <row r="294">
          <cell r="A294" t="str">
            <v>FSUK1</v>
          </cell>
          <cell r="D294">
            <v>500000</v>
          </cell>
          <cell r="F294">
            <v>59404527.5</v>
          </cell>
        </row>
        <row r="295">
          <cell r="A295" t="str">
            <v>FSUK1</v>
          </cell>
          <cell r="D295">
            <v>100000</v>
          </cell>
          <cell r="F295">
            <v>11876053.199999999</v>
          </cell>
        </row>
        <row r="296">
          <cell r="A296" t="str">
            <v>FSUK1</v>
          </cell>
          <cell r="D296">
            <v>100000</v>
          </cell>
          <cell r="F296">
            <v>11879085.9</v>
          </cell>
        </row>
        <row r="297">
          <cell r="A297" t="str">
            <v>FSUK1</v>
          </cell>
          <cell r="D297">
            <v>100000</v>
          </cell>
          <cell r="F297">
            <v>11893036.300000001</v>
          </cell>
        </row>
        <row r="298">
          <cell r="A298" t="str">
            <v>FSUK2</v>
          </cell>
          <cell r="D298">
            <v>750000</v>
          </cell>
          <cell r="F298">
            <v>89309224.5</v>
          </cell>
        </row>
        <row r="299">
          <cell r="A299" t="str">
            <v>FSUK2</v>
          </cell>
          <cell r="D299">
            <v>3500000</v>
          </cell>
          <cell r="F299">
            <v>416808224</v>
          </cell>
        </row>
        <row r="300">
          <cell r="A300" t="str">
            <v>FSUK2</v>
          </cell>
          <cell r="D300">
            <v>400000</v>
          </cell>
          <cell r="F300">
            <v>47631586.399999999</v>
          </cell>
        </row>
        <row r="301">
          <cell r="A301" t="str">
            <v>FSUK1</v>
          </cell>
          <cell r="D301">
            <v>500000</v>
          </cell>
          <cell r="F301">
            <v>59584439.5</v>
          </cell>
        </row>
        <row r="302">
          <cell r="A302" t="str">
            <v>FSUK1</v>
          </cell>
          <cell r="D302">
            <v>50000</v>
          </cell>
          <cell r="F302">
            <v>5959960.2999999998</v>
          </cell>
        </row>
        <row r="303">
          <cell r="A303" t="str">
            <v>FSUK2</v>
          </cell>
          <cell r="D303">
            <v>500000</v>
          </cell>
          <cell r="F303">
            <v>58514081.5</v>
          </cell>
        </row>
        <row r="304">
          <cell r="A304" t="str">
            <v>FSUK2</v>
          </cell>
          <cell r="D304">
            <v>850000</v>
          </cell>
          <cell r="F304">
            <v>101041481.35000001</v>
          </cell>
        </row>
        <row r="305">
          <cell r="A305" t="str">
            <v>FSUK2</v>
          </cell>
          <cell r="D305">
            <v>800000</v>
          </cell>
          <cell r="F305">
            <v>94970052.799999997</v>
          </cell>
        </row>
        <row r="306">
          <cell r="A306" t="str">
            <v>FSSR1</v>
          </cell>
          <cell r="D306">
            <v>150000</v>
          </cell>
          <cell r="F306">
            <v>2426200.0499999998</v>
          </cell>
        </row>
        <row r="307">
          <cell r="A307" t="str">
            <v>FSSF1</v>
          </cell>
          <cell r="D307">
            <v>608590</v>
          </cell>
          <cell r="F307">
            <v>30327000.055020001</v>
          </cell>
        </row>
        <row r="308">
          <cell r="A308" t="str">
            <v>FSSF1</v>
          </cell>
          <cell r="D308">
            <v>350000</v>
          </cell>
          <cell r="F308">
            <v>17458120.399999999</v>
          </cell>
        </row>
        <row r="309">
          <cell r="A309" t="str">
            <v>FSSF1</v>
          </cell>
          <cell r="D309">
            <v>303250</v>
          </cell>
          <cell r="F309">
            <v>15163749.9965</v>
          </cell>
        </row>
        <row r="310">
          <cell r="A310" t="str">
            <v>FSSF1</v>
          </cell>
          <cell r="D310">
            <v>50000</v>
          </cell>
          <cell r="F310">
            <v>2494448.4</v>
          </cell>
        </row>
        <row r="311">
          <cell r="A311" t="str">
            <v>FSSF2</v>
          </cell>
          <cell r="D311">
            <v>998250</v>
          </cell>
          <cell r="F311">
            <v>50089875.049500003</v>
          </cell>
        </row>
        <row r="312">
          <cell r="A312" t="str">
            <v>FSJY2</v>
          </cell>
          <cell r="D312">
            <v>37200000</v>
          </cell>
          <cell r="F312">
            <v>19766182.799999997</v>
          </cell>
        </row>
        <row r="313">
          <cell r="A313" t="str">
            <v>FSJY1</v>
          </cell>
          <cell r="D313">
            <v>10000000</v>
          </cell>
          <cell r="F313">
            <v>5142350</v>
          </cell>
        </row>
        <row r="314">
          <cell r="A314" t="str">
            <v>FSJY1</v>
          </cell>
          <cell r="D314">
            <v>58810000</v>
          </cell>
          <cell r="F314">
            <v>30327023.18</v>
          </cell>
        </row>
        <row r="315">
          <cell r="A315" t="str">
            <v>FSJY1</v>
          </cell>
          <cell r="D315">
            <v>10000000</v>
          </cell>
          <cell r="F315">
            <v>5167410</v>
          </cell>
        </row>
        <row r="316">
          <cell r="A316" t="str">
            <v>FSJY1</v>
          </cell>
          <cell r="D316">
            <v>40000000</v>
          </cell>
          <cell r="F316">
            <v>20589480</v>
          </cell>
        </row>
        <row r="317">
          <cell r="A317" t="str">
            <v>FSJY2</v>
          </cell>
          <cell r="D317">
            <v>116178000</v>
          </cell>
          <cell r="F317">
            <v>60711021.281999998</v>
          </cell>
        </row>
        <row r="318">
          <cell r="A318" t="str">
            <v>FSJY2</v>
          </cell>
          <cell r="D318">
            <v>7620000</v>
          </cell>
          <cell r="F318">
            <v>3963291.5400000005</v>
          </cell>
        </row>
        <row r="319">
          <cell r="A319" t="str">
            <v>FSJY2</v>
          </cell>
          <cell r="D319">
            <v>6720000</v>
          </cell>
          <cell r="F319">
            <v>3473164.8</v>
          </cell>
        </row>
        <row r="320">
          <cell r="A320" t="str">
            <v>FSJY2</v>
          </cell>
          <cell r="D320">
            <v>8000000</v>
          </cell>
          <cell r="F320">
            <v>4029744</v>
          </cell>
        </row>
        <row r="321">
          <cell r="A321" t="str">
            <v>FSJY2</v>
          </cell>
          <cell r="D321">
            <v>45000000</v>
          </cell>
          <cell r="F321">
            <v>22979025</v>
          </cell>
        </row>
        <row r="322">
          <cell r="A322" t="str">
            <v>FSJY2</v>
          </cell>
          <cell r="D322">
            <v>80000000</v>
          </cell>
          <cell r="F322">
            <v>40712080.000000007</v>
          </cell>
        </row>
        <row r="323">
          <cell r="A323" t="str">
            <v>FSEU2</v>
          </cell>
          <cell r="D323">
            <v>3500000</v>
          </cell>
          <cell r="F323">
            <v>283288950</v>
          </cell>
        </row>
        <row r="324">
          <cell r="A324" t="str">
            <v>FSEU1</v>
          </cell>
          <cell r="D324">
            <v>500000</v>
          </cell>
          <cell r="F324">
            <v>40392531.5</v>
          </cell>
        </row>
        <row r="325">
          <cell r="A325" t="str">
            <v>FSEU1</v>
          </cell>
          <cell r="D325">
            <v>500000</v>
          </cell>
          <cell r="F325">
            <v>40410727.5</v>
          </cell>
        </row>
        <row r="326">
          <cell r="A326" t="str">
            <v>FSEU1</v>
          </cell>
          <cell r="D326">
            <v>500000</v>
          </cell>
          <cell r="F326">
            <v>40474414</v>
          </cell>
        </row>
        <row r="327">
          <cell r="A327" t="str">
            <v>FSEU2</v>
          </cell>
          <cell r="D327">
            <v>1500000</v>
          </cell>
          <cell r="F327">
            <v>121939295.99999999</v>
          </cell>
        </row>
        <row r="328">
          <cell r="A328" t="str">
            <v>FSEU2</v>
          </cell>
          <cell r="D328">
            <v>1000000</v>
          </cell>
          <cell r="F328">
            <v>80993228</v>
          </cell>
        </row>
        <row r="329">
          <cell r="A329" t="str">
            <v>FSEU1</v>
          </cell>
          <cell r="D329">
            <v>500000</v>
          </cell>
          <cell r="F329">
            <v>40444754</v>
          </cell>
        </row>
        <row r="330">
          <cell r="A330" t="str">
            <v>FSEU1</v>
          </cell>
          <cell r="D330">
            <v>500000</v>
          </cell>
          <cell r="F330">
            <v>40475081.5</v>
          </cell>
        </row>
        <row r="331">
          <cell r="A331" t="str">
            <v>FSEU1</v>
          </cell>
          <cell r="D331">
            <v>50000</v>
          </cell>
          <cell r="F331">
            <v>4041139.4</v>
          </cell>
        </row>
        <row r="332">
          <cell r="A332" t="str">
            <v>FSEU1</v>
          </cell>
          <cell r="D332">
            <v>1500000</v>
          </cell>
          <cell r="F332">
            <v>121206886.5</v>
          </cell>
        </row>
        <row r="333">
          <cell r="A333" t="str">
            <v>FSEU1</v>
          </cell>
          <cell r="D333">
            <v>1000000</v>
          </cell>
          <cell r="F333">
            <v>80786395</v>
          </cell>
        </row>
        <row r="334">
          <cell r="A334" t="str">
            <v>FSEU1</v>
          </cell>
          <cell r="D334">
            <v>50000</v>
          </cell>
          <cell r="F334">
            <v>4040836.1</v>
          </cell>
        </row>
        <row r="335">
          <cell r="A335" t="str">
            <v>FSEU1</v>
          </cell>
          <cell r="D335">
            <v>500000</v>
          </cell>
          <cell r="F335">
            <v>40408361</v>
          </cell>
        </row>
        <row r="336">
          <cell r="A336" t="str">
            <v>FSEU2</v>
          </cell>
          <cell r="D336">
            <v>1500000</v>
          </cell>
          <cell r="F336">
            <v>121530087.00000001</v>
          </cell>
        </row>
        <row r="337">
          <cell r="A337" t="str">
            <v>FSEU1</v>
          </cell>
          <cell r="D337">
            <v>2000000</v>
          </cell>
          <cell r="F337">
            <v>162128608</v>
          </cell>
        </row>
        <row r="338">
          <cell r="A338" t="str">
            <v>FSEU2</v>
          </cell>
          <cell r="D338">
            <v>1000000</v>
          </cell>
          <cell r="F338">
            <v>81069281</v>
          </cell>
        </row>
        <row r="339">
          <cell r="A339" t="str">
            <v>FSEU2</v>
          </cell>
          <cell r="D339">
            <v>1000000</v>
          </cell>
          <cell r="F339">
            <v>81201266</v>
          </cell>
        </row>
        <row r="340">
          <cell r="A340" t="str">
            <v>FSEU2</v>
          </cell>
          <cell r="D340">
            <v>231000</v>
          </cell>
          <cell r="F340">
            <v>17835901.313999999</v>
          </cell>
        </row>
        <row r="341">
          <cell r="A341" t="str">
            <v>FSED1</v>
          </cell>
          <cell r="D341">
            <v>600000</v>
          </cell>
          <cell r="F341">
            <v>9910407.5999999996</v>
          </cell>
        </row>
        <row r="342">
          <cell r="A342" t="str">
            <v>FSED1</v>
          </cell>
          <cell r="D342">
            <v>650000</v>
          </cell>
          <cell r="F342">
            <v>10743532.799999999</v>
          </cell>
        </row>
        <row r="343">
          <cell r="A343" t="str">
            <v>FSED2</v>
          </cell>
          <cell r="D343">
            <v>525000</v>
          </cell>
          <cell r="F343">
            <v>8679712.125</v>
          </cell>
        </row>
        <row r="344">
          <cell r="A344" t="str">
            <v>FSED2</v>
          </cell>
          <cell r="D344">
            <v>500000</v>
          </cell>
          <cell r="F344">
            <v>8264948</v>
          </cell>
        </row>
        <row r="345">
          <cell r="A345" t="str">
            <v>FSED2</v>
          </cell>
          <cell r="D345">
            <v>650000</v>
          </cell>
          <cell r="F345">
            <v>10741838.899999999</v>
          </cell>
        </row>
        <row r="346">
          <cell r="A346" t="str">
            <v>FSED2</v>
          </cell>
          <cell r="D346">
            <v>1750000</v>
          </cell>
          <cell r="F346">
            <v>29016802.499999996</v>
          </cell>
        </row>
        <row r="347">
          <cell r="A347" t="str">
            <v>FSDK1</v>
          </cell>
          <cell r="D347">
            <v>558900</v>
          </cell>
          <cell r="F347">
            <v>6065500.2551999995</v>
          </cell>
        </row>
        <row r="348">
          <cell r="A348" t="str">
            <v>FSCD1</v>
          </cell>
          <cell r="D348">
            <v>231060</v>
          </cell>
          <cell r="F348">
            <v>12130799.957940001</v>
          </cell>
        </row>
        <row r="349">
          <cell r="A349" t="str">
            <v>FSCD1</v>
          </cell>
          <cell r="D349">
            <v>288625</v>
          </cell>
          <cell r="F349">
            <v>15163499.995124999</v>
          </cell>
        </row>
        <row r="350">
          <cell r="A350" t="str">
            <v>FSCD1</v>
          </cell>
          <cell r="D350">
            <v>289200</v>
          </cell>
          <cell r="F350">
            <v>15163500.111599999</v>
          </cell>
        </row>
        <row r="351">
          <cell r="A351" t="str">
            <v>FPUS2</v>
          </cell>
          <cell r="D351">
            <v>2000000</v>
          </cell>
          <cell r="F351">
            <v>123640000</v>
          </cell>
        </row>
        <row r="352">
          <cell r="A352" t="str">
            <v>FPUS2</v>
          </cell>
          <cell r="D352">
            <v>3000000</v>
          </cell>
          <cell r="F352">
            <v>185160000</v>
          </cell>
        </row>
        <row r="353">
          <cell r="A353" t="str">
            <v>FPUS2</v>
          </cell>
          <cell r="D353">
            <v>5000000</v>
          </cell>
          <cell r="F353">
            <v>311200000</v>
          </cell>
        </row>
        <row r="354">
          <cell r="A354" t="str">
            <v>FPUS2</v>
          </cell>
          <cell r="D354">
            <v>5000000</v>
          </cell>
          <cell r="F354">
            <v>308200000</v>
          </cell>
        </row>
        <row r="355">
          <cell r="A355" t="str">
            <v>FPUS2</v>
          </cell>
          <cell r="D355">
            <v>5000000</v>
          </cell>
          <cell r="F355">
            <v>310100000</v>
          </cell>
        </row>
        <row r="356">
          <cell r="A356" t="str">
            <v>FPUS2</v>
          </cell>
          <cell r="D356">
            <v>3000000</v>
          </cell>
          <cell r="F356">
            <v>185970000</v>
          </cell>
        </row>
        <row r="357">
          <cell r="A357" t="str">
            <v>FPUS2</v>
          </cell>
          <cell r="D357">
            <v>5000000</v>
          </cell>
          <cell r="F357">
            <v>310050000</v>
          </cell>
        </row>
        <row r="358">
          <cell r="A358" t="str">
            <v>FPUS2</v>
          </cell>
          <cell r="D358">
            <v>3000000</v>
          </cell>
          <cell r="F358">
            <v>185100000</v>
          </cell>
        </row>
        <row r="359">
          <cell r="A359" t="str">
            <v>FPUS2</v>
          </cell>
          <cell r="D359">
            <v>3000000</v>
          </cell>
          <cell r="F359">
            <v>185190000</v>
          </cell>
        </row>
        <row r="360">
          <cell r="A360" t="str">
            <v>FPUS2</v>
          </cell>
          <cell r="D360">
            <v>2000000</v>
          </cell>
          <cell r="F360">
            <v>123720000</v>
          </cell>
        </row>
        <row r="361">
          <cell r="A361" t="str">
            <v>FPUS2</v>
          </cell>
          <cell r="D361">
            <v>5000000</v>
          </cell>
          <cell r="F361">
            <v>308425000</v>
          </cell>
        </row>
        <row r="362">
          <cell r="A362" t="str">
            <v>FPUS2</v>
          </cell>
          <cell r="D362">
            <v>5000000</v>
          </cell>
          <cell r="F362">
            <v>309050000</v>
          </cell>
        </row>
        <row r="363">
          <cell r="A363" t="str">
            <v>FPUS2</v>
          </cell>
          <cell r="D363">
            <v>5000000</v>
          </cell>
          <cell r="F363">
            <v>308250000</v>
          </cell>
        </row>
        <row r="364">
          <cell r="A364" t="str">
            <v>FPUS2</v>
          </cell>
          <cell r="D364">
            <v>2500000</v>
          </cell>
          <cell r="F364">
            <v>154100000</v>
          </cell>
        </row>
        <row r="365">
          <cell r="A365" t="str">
            <v>FPUS2</v>
          </cell>
          <cell r="D365">
            <v>5000000</v>
          </cell>
          <cell r="F365">
            <v>308750000</v>
          </cell>
        </row>
        <row r="366">
          <cell r="A366" t="str">
            <v>FPUS2</v>
          </cell>
          <cell r="D366">
            <v>3000000</v>
          </cell>
          <cell r="F366">
            <v>185460000</v>
          </cell>
        </row>
        <row r="367">
          <cell r="A367" t="str">
            <v>FPUS2</v>
          </cell>
          <cell r="D367">
            <v>3000000</v>
          </cell>
          <cell r="F367">
            <v>185550000</v>
          </cell>
        </row>
        <row r="368">
          <cell r="A368" t="str">
            <v>FPUS2</v>
          </cell>
          <cell r="D368">
            <v>3000000</v>
          </cell>
          <cell r="F368">
            <v>185640000</v>
          </cell>
        </row>
        <row r="369">
          <cell r="A369" t="str">
            <v>FPUS2</v>
          </cell>
          <cell r="D369">
            <v>3000000</v>
          </cell>
          <cell r="F369">
            <v>185580000</v>
          </cell>
        </row>
        <row r="370">
          <cell r="A370" t="str">
            <v>FPUS2</v>
          </cell>
          <cell r="D370">
            <v>3000000</v>
          </cell>
          <cell r="F370">
            <v>185580000</v>
          </cell>
        </row>
        <row r="371">
          <cell r="A371" t="str">
            <v>FPUS2</v>
          </cell>
          <cell r="D371">
            <v>3000000</v>
          </cell>
          <cell r="F371">
            <v>185580000</v>
          </cell>
        </row>
        <row r="372">
          <cell r="A372" t="str">
            <v>FPUS2</v>
          </cell>
          <cell r="D372">
            <v>3000000</v>
          </cell>
          <cell r="F372">
            <v>185010000</v>
          </cell>
        </row>
        <row r="373">
          <cell r="A373" t="str">
            <v>FPUS2</v>
          </cell>
          <cell r="D373">
            <v>5000000</v>
          </cell>
          <cell r="F373">
            <v>308850000</v>
          </cell>
        </row>
        <row r="374">
          <cell r="A374" t="str">
            <v>FPUS2</v>
          </cell>
          <cell r="D374">
            <v>3000000</v>
          </cell>
          <cell r="F374">
            <v>184650000</v>
          </cell>
        </row>
        <row r="375">
          <cell r="A375" t="str">
            <v>FPUS2</v>
          </cell>
          <cell r="D375">
            <v>3000000</v>
          </cell>
          <cell r="F375">
            <v>185265000</v>
          </cell>
        </row>
        <row r="376">
          <cell r="A376" t="str">
            <v>FPUS2</v>
          </cell>
          <cell r="D376">
            <v>3000000</v>
          </cell>
          <cell r="F376">
            <v>185100000</v>
          </cell>
        </row>
        <row r="377">
          <cell r="A377" t="str">
            <v>FPUS2</v>
          </cell>
          <cell r="D377">
            <v>2500000</v>
          </cell>
          <cell r="F377">
            <v>154250000</v>
          </cell>
        </row>
        <row r="378">
          <cell r="A378" t="str">
            <v>FPUS2</v>
          </cell>
          <cell r="D378">
            <v>2000000</v>
          </cell>
          <cell r="F378">
            <v>123020000</v>
          </cell>
        </row>
        <row r="379">
          <cell r="A379" t="str">
            <v>FPUS2</v>
          </cell>
          <cell r="D379">
            <v>3000000</v>
          </cell>
          <cell r="F379">
            <v>184485000</v>
          </cell>
        </row>
        <row r="380">
          <cell r="A380" t="str">
            <v>FPUS2</v>
          </cell>
          <cell r="D380">
            <v>3000000</v>
          </cell>
          <cell r="F380">
            <v>184470000</v>
          </cell>
        </row>
        <row r="381">
          <cell r="A381" t="str">
            <v>FPUS2</v>
          </cell>
          <cell r="D381">
            <v>2000000</v>
          </cell>
          <cell r="F381">
            <v>123280000</v>
          </cell>
        </row>
        <row r="382">
          <cell r="A382" t="str">
            <v>FPUS2</v>
          </cell>
          <cell r="D382">
            <v>5000000</v>
          </cell>
          <cell r="F382">
            <v>308050000</v>
          </cell>
        </row>
        <row r="383">
          <cell r="A383" t="str">
            <v>FPUS2</v>
          </cell>
          <cell r="D383">
            <v>325744.31</v>
          </cell>
          <cell r="F383">
            <v>19766164.730799999</v>
          </cell>
        </row>
        <row r="384">
          <cell r="A384" t="str">
            <v>FPUS2</v>
          </cell>
          <cell r="D384">
            <v>2000000</v>
          </cell>
          <cell r="F384">
            <v>123240000</v>
          </cell>
        </row>
        <row r="385">
          <cell r="A385" t="str">
            <v>FPUS2</v>
          </cell>
          <cell r="D385">
            <v>294224.7</v>
          </cell>
          <cell r="F385">
            <v>17835901.313999999</v>
          </cell>
        </row>
        <row r="386">
          <cell r="A386" t="str">
            <v>FPUS2</v>
          </cell>
          <cell r="D386">
            <v>3000000</v>
          </cell>
          <cell r="F386">
            <v>184800000</v>
          </cell>
        </row>
        <row r="387">
          <cell r="A387" t="str">
            <v>FPUS2</v>
          </cell>
          <cell r="D387">
            <v>5000000</v>
          </cell>
          <cell r="F387">
            <v>307850000</v>
          </cell>
        </row>
        <row r="388">
          <cell r="A388" t="str">
            <v>FPUS2</v>
          </cell>
          <cell r="D388">
            <v>3000000</v>
          </cell>
          <cell r="F388">
            <v>184590000</v>
          </cell>
        </row>
        <row r="389">
          <cell r="A389" t="str">
            <v>FPUS1</v>
          </cell>
          <cell r="D389">
            <v>160000</v>
          </cell>
          <cell r="F389">
            <v>9712000</v>
          </cell>
        </row>
        <row r="390">
          <cell r="A390" t="str">
            <v>FPUS1</v>
          </cell>
          <cell r="D390">
            <v>200000</v>
          </cell>
          <cell r="F390">
            <v>12130800</v>
          </cell>
        </row>
        <row r="391">
          <cell r="A391" t="str">
            <v>FPUS2</v>
          </cell>
          <cell r="D391">
            <v>196250</v>
          </cell>
          <cell r="F391">
            <v>11903347.5</v>
          </cell>
        </row>
        <row r="392">
          <cell r="A392" t="str">
            <v>FPUS3</v>
          </cell>
          <cell r="D392">
            <v>78308</v>
          </cell>
          <cell r="F392">
            <v>4749693.432</v>
          </cell>
        </row>
        <row r="393">
          <cell r="A393" t="str">
            <v>FPUS1</v>
          </cell>
          <cell r="D393">
            <v>665950</v>
          </cell>
          <cell r="F393">
            <v>40392531.300000004</v>
          </cell>
        </row>
        <row r="394">
          <cell r="A394" t="str">
            <v>FPUS1</v>
          </cell>
          <cell r="D394">
            <v>500000</v>
          </cell>
          <cell r="F394">
            <v>30372500</v>
          </cell>
        </row>
        <row r="395">
          <cell r="A395" t="str">
            <v>FPUS1</v>
          </cell>
          <cell r="D395">
            <v>666250</v>
          </cell>
          <cell r="F395">
            <v>40410727.5</v>
          </cell>
        </row>
        <row r="396">
          <cell r="A396" t="str">
            <v>FPUS1</v>
          </cell>
          <cell r="D396">
            <v>979400</v>
          </cell>
          <cell r="F396">
            <v>59404527.600000001</v>
          </cell>
        </row>
        <row r="397">
          <cell r="A397" t="str">
            <v>FPUS1</v>
          </cell>
          <cell r="D397">
            <v>195800</v>
          </cell>
          <cell r="F397">
            <v>11876053.200000001</v>
          </cell>
        </row>
        <row r="398">
          <cell r="A398" t="str">
            <v>FPUS1</v>
          </cell>
          <cell r="D398">
            <v>84781.69</v>
          </cell>
          <cell r="F398">
            <v>5142348.6252600001</v>
          </cell>
        </row>
        <row r="399">
          <cell r="A399" t="str">
            <v>FPUS1</v>
          </cell>
          <cell r="D399">
            <v>195850</v>
          </cell>
          <cell r="F399">
            <v>11879085.9</v>
          </cell>
        </row>
        <row r="400">
          <cell r="A400" t="str">
            <v>FPUS1</v>
          </cell>
          <cell r="D400">
            <v>250000</v>
          </cell>
          <cell r="F400">
            <v>15163500</v>
          </cell>
        </row>
        <row r="401">
          <cell r="A401" t="str">
            <v>FPUS1</v>
          </cell>
          <cell r="D401">
            <v>1000000</v>
          </cell>
          <cell r="F401">
            <v>60730000</v>
          </cell>
        </row>
        <row r="402">
          <cell r="A402" t="str">
            <v>FPUS1</v>
          </cell>
          <cell r="D402">
            <v>196080</v>
          </cell>
          <cell r="F402">
            <v>11893036.32</v>
          </cell>
        </row>
        <row r="403">
          <cell r="A403" t="str">
            <v>FPUS2</v>
          </cell>
          <cell r="D403">
            <v>1472437.5</v>
          </cell>
          <cell r="F403">
            <v>89309224.125</v>
          </cell>
        </row>
        <row r="404">
          <cell r="A404" t="str">
            <v>FPUS1</v>
          </cell>
          <cell r="D404">
            <v>500000</v>
          </cell>
          <cell r="F404">
            <v>30327000</v>
          </cell>
        </row>
        <row r="405">
          <cell r="A405" t="str">
            <v>FPUS1</v>
          </cell>
          <cell r="D405">
            <v>250000</v>
          </cell>
          <cell r="F405">
            <v>15163500</v>
          </cell>
        </row>
        <row r="406">
          <cell r="A406" t="str">
            <v>FPUS2</v>
          </cell>
          <cell r="D406">
            <v>6871900</v>
          </cell>
          <cell r="F406">
            <v>416808222.60000002</v>
          </cell>
        </row>
        <row r="407">
          <cell r="A407" t="str">
            <v>FPUS1</v>
          </cell>
          <cell r="D407">
            <v>3000000</v>
          </cell>
          <cell r="F407">
            <v>182175000</v>
          </cell>
        </row>
        <row r="408">
          <cell r="A408" t="str">
            <v>FPUS1</v>
          </cell>
          <cell r="D408">
            <v>500000</v>
          </cell>
          <cell r="F408">
            <v>30327000</v>
          </cell>
        </row>
        <row r="409">
          <cell r="A409" t="str">
            <v>FPUS1</v>
          </cell>
          <cell r="D409">
            <v>287831.31</v>
          </cell>
          <cell r="F409">
            <v>17458120.27674</v>
          </cell>
        </row>
        <row r="410">
          <cell r="A410" t="str">
            <v>FPUS1</v>
          </cell>
          <cell r="D410">
            <v>667300</v>
          </cell>
          <cell r="F410">
            <v>40474414.200000003</v>
          </cell>
        </row>
        <row r="411">
          <cell r="A411" t="str">
            <v>FPUS2</v>
          </cell>
          <cell r="D411">
            <v>785300</v>
          </cell>
          <cell r="F411">
            <v>47631586.200000003</v>
          </cell>
        </row>
        <row r="412">
          <cell r="A412" t="str">
            <v>FPUS2</v>
          </cell>
          <cell r="D412">
            <v>2000000</v>
          </cell>
          <cell r="F412">
            <v>121840000</v>
          </cell>
        </row>
        <row r="413">
          <cell r="A413" t="str">
            <v>FPUS1</v>
          </cell>
          <cell r="D413">
            <v>40000</v>
          </cell>
          <cell r="F413">
            <v>2426200</v>
          </cell>
        </row>
        <row r="414">
          <cell r="A414" t="str">
            <v>FPUS2</v>
          </cell>
          <cell r="D414">
            <v>2010375</v>
          </cell>
          <cell r="F414">
            <v>121939295.625</v>
          </cell>
        </row>
        <row r="415">
          <cell r="A415" t="str">
            <v>FPUS2</v>
          </cell>
          <cell r="D415">
            <v>1335310</v>
          </cell>
          <cell r="F415">
            <v>80993228.049999997</v>
          </cell>
        </row>
        <row r="416">
          <cell r="A416" t="str">
            <v>FPUS1</v>
          </cell>
          <cell r="D416">
            <v>666800</v>
          </cell>
          <cell r="F416">
            <v>40444754</v>
          </cell>
        </row>
        <row r="417">
          <cell r="A417" t="str">
            <v>FPUS1</v>
          </cell>
          <cell r="D417">
            <v>100000</v>
          </cell>
          <cell r="F417">
            <v>6065500</v>
          </cell>
        </row>
        <row r="418">
          <cell r="A418" t="str">
            <v>FPUS1</v>
          </cell>
          <cell r="D418">
            <v>250000</v>
          </cell>
          <cell r="F418">
            <v>15163750</v>
          </cell>
        </row>
        <row r="419">
          <cell r="A419" t="str">
            <v>FPUS1</v>
          </cell>
          <cell r="D419">
            <v>667300</v>
          </cell>
          <cell r="F419">
            <v>40475081.5</v>
          </cell>
        </row>
        <row r="420">
          <cell r="A420" t="str">
            <v>FPUS1</v>
          </cell>
          <cell r="D420">
            <v>163389.79</v>
          </cell>
          <cell r="F420">
            <v>9910407.7124500014</v>
          </cell>
        </row>
        <row r="421">
          <cell r="A421" t="str">
            <v>FPUS2</v>
          </cell>
          <cell r="D421">
            <v>3000000</v>
          </cell>
          <cell r="F421">
            <v>185505000</v>
          </cell>
        </row>
        <row r="422">
          <cell r="A422" t="str">
            <v>FPUS2</v>
          </cell>
          <cell r="D422">
            <v>2000000</v>
          </cell>
          <cell r="F422">
            <v>122520000</v>
          </cell>
        </row>
        <row r="423">
          <cell r="A423" t="str">
            <v>FPUS1</v>
          </cell>
          <cell r="D423">
            <v>85193.39</v>
          </cell>
          <cell r="F423">
            <v>5167405.0704500005</v>
          </cell>
        </row>
        <row r="424">
          <cell r="A424" t="str">
            <v>FPUS1</v>
          </cell>
          <cell r="D424">
            <v>66625</v>
          </cell>
          <cell r="F424">
            <v>4041139.375</v>
          </cell>
        </row>
        <row r="425">
          <cell r="A425" t="str">
            <v>FPUS1</v>
          </cell>
          <cell r="D425">
            <v>1998300</v>
          </cell>
          <cell r="F425">
            <v>121206886.5</v>
          </cell>
        </row>
        <row r="426">
          <cell r="A426" t="str">
            <v>FPUS1</v>
          </cell>
          <cell r="D426">
            <v>1331900</v>
          </cell>
          <cell r="F426">
            <v>80786394.5</v>
          </cell>
        </row>
        <row r="427">
          <cell r="A427" t="str">
            <v>FPUS2</v>
          </cell>
          <cell r="D427">
            <v>2000000</v>
          </cell>
          <cell r="F427">
            <v>122520000</v>
          </cell>
        </row>
        <row r="428">
          <cell r="A428" t="str">
            <v>FPUS1</v>
          </cell>
          <cell r="D428">
            <v>66620</v>
          </cell>
          <cell r="F428">
            <v>4040836.1</v>
          </cell>
        </row>
        <row r="429">
          <cell r="A429" t="str">
            <v>FPUS2</v>
          </cell>
          <cell r="D429">
            <v>5000000</v>
          </cell>
          <cell r="F429">
            <v>306200000</v>
          </cell>
        </row>
        <row r="430">
          <cell r="A430" t="str">
            <v>FPUS1</v>
          </cell>
          <cell r="D430">
            <v>666200</v>
          </cell>
          <cell r="F430">
            <v>40408361</v>
          </cell>
        </row>
        <row r="431">
          <cell r="A431" t="str">
            <v>FPUS1</v>
          </cell>
          <cell r="D431">
            <v>982350</v>
          </cell>
          <cell r="F431">
            <v>59584439.25</v>
          </cell>
        </row>
        <row r="432">
          <cell r="A432" t="str">
            <v>FPUS1</v>
          </cell>
          <cell r="D432">
            <v>98260</v>
          </cell>
          <cell r="F432">
            <v>5959960.2999999998</v>
          </cell>
        </row>
        <row r="433">
          <cell r="A433" t="str">
            <v>FPUS1</v>
          </cell>
          <cell r="D433">
            <v>41125.19</v>
          </cell>
          <cell r="F433">
            <v>2494448.3994500004</v>
          </cell>
        </row>
        <row r="434">
          <cell r="A434" t="str">
            <v>FPUS2</v>
          </cell>
          <cell r="D434">
            <v>3000000</v>
          </cell>
          <cell r="F434">
            <v>182580000</v>
          </cell>
        </row>
        <row r="435">
          <cell r="A435" t="str">
            <v>FPUS2</v>
          </cell>
          <cell r="D435">
            <v>2002605</v>
          </cell>
          <cell r="F435">
            <v>121530087.03</v>
          </cell>
        </row>
        <row r="436">
          <cell r="A436" t="str">
            <v>FPUS1</v>
          </cell>
          <cell r="D436">
            <v>3000000</v>
          </cell>
          <cell r="F436">
            <v>182250000</v>
          </cell>
        </row>
        <row r="437">
          <cell r="A437" t="str">
            <v>FPUS2</v>
          </cell>
          <cell r="D437">
            <v>3000000</v>
          </cell>
          <cell r="F437">
            <v>183780000</v>
          </cell>
        </row>
        <row r="438">
          <cell r="A438" t="str">
            <v>FPUS1</v>
          </cell>
          <cell r="D438">
            <v>2000000</v>
          </cell>
          <cell r="F438">
            <v>121385000</v>
          </cell>
        </row>
        <row r="439">
          <cell r="A439" t="str">
            <v>FPUS2</v>
          </cell>
          <cell r="D439">
            <v>5000000</v>
          </cell>
          <cell r="F439">
            <v>309200000</v>
          </cell>
        </row>
        <row r="440">
          <cell r="A440" t="str">
            <v>FPUS2</v>
          </cell>
          <cell r="D440">
            <v>5000000</v>
          </cell>
          <cell r="F440">
            <v>309200000</v>
          </cell>
        </row>
        <row r="441">
          <cell r="A441" t="str">
            <v>FPUS1</v>
          </cell>
          <cell r="D441">
            <v>5000000</v>
          </cell>
          <cell r="F441">
            <v>303500000</v>
          </cell>
        </row>
        <row r="442">
          <cell r="A442" t="str">
            <v>FPUS1</v>
          </cell>
          <cell r="D442">
            <v>5000000</v>
          </cell>
          <cell r="F442">
            <v>303750000</v>
          </cell>
        </row>
        <row r="443">
          <cell r="A443" t="str">
            <v>FPUS1</v>
          </cell>
          <cell r="D443">
            <v>2670740</v>
          </cell>
          <cell r="F443">
            <v>162128607.06999999</v>
          </cell>
        </row>
        <row r="444">
          <cell r="A444" t="str">
            <v>FPUS2</v>
          </cell>
          <cell r="D444">
            <v>1335452</v>
          </cell>
          <cell r="F444">
            <v>81069281.386000007</v>
          </cell>
        </row>
        <row r="445">
          <cell r="A445" t="str">
            <v>FPUS1</v>
          </cell>
          <cell r="D445">
            <v>339169.88</v>
          </cell>
          <cell r="F445">
            <v>20589477.150340002</v>
          </cell>
        </row>
        <row r="446">
          <cell r="A446" t="str">
            <v>FPUS2</v>
          </cell>
          <cell r="D446">
            <v>3000000</v>
          </cell>
          <cell r="F446">
            <v>183960000</v>
          </cell>
        </row>
        <row r="447">
          <cell r="A447" t="str">
            <v>FPUS1</v>
          </cell>
          <cell r="D447">
            <v>177005.61</v>
          </cell>
          <cell r="F447">
            <v>10743532.504559999</v>
          </cell>
        </row>
        <row r="448">
          <cell r="A448" t="str">
            <v>FPUS2</v>
          </cell>
          <cell r="D448">
            <v>5000000</v>
          </cell>
          <cell r="F448">
            <v>307450000</v>
          </cell>
        </row>
        <row r="449">
          <cell r="A449" t="str">
            <v>FPUS2</v>
          </cell>
          <cell r="D449">
            <v>5000000</v>
          </cell>
          <cell r="F449">
            <v>304525000</v>
          </cell>
        </row>
        <row r="450">
          <cell r="A450" t="str">
            <v>FPUS2</v>
          </cell>
          <cell r="D450">
            <v>5000000</v>
          </cell>
          <cell r="F450">
            <v>304600000</v>
          </cell>
        </row>
        <row r="451">
          <cell r="A451" t="str">
            <v>FPUS2</v>
          </cell>
          <cell r="D451">
            <v>5000000</v>
          </cell>
          <cell r="F451">
            <v>305650000</v>
          </cell>
        </row>
        <row r="452">
          <cell r="A452" t="str">
            <v>FPUS2</v>
          </cell>
          <cell r="D452">
            <v>5000000</v>
          </cell>
          <cell r="F452">
            <v>307600000</v>
          </cell>
        </row>
        <row r="453">
          <cell r="A453" t="str">
            <v>FPUS2</v>
          </cell>
          <cell r="D453">
            <v>3000000</v>
          </cell>
          <cell r="F453">
            <v>182685000</v>
          </cell>
        </row>
        <row r="454">
          <cell r="A454" t="str">
            <v>FPUS2</v>
          </cell>
          <cell r="D454">
            <v>3000000</v>
          </cell>
          <cell r="F454">
            <v>182700000</v>
          </cell>
        </row>
        <row r="455">
          <cell r="A455" t="str">
            <v>FPUS2</v>
          </cell>
          <cell r="D455">
            <v>5000000</v>
          </cell>
          <cell r="F455">
            <v>307500000</v>
          </cell>
        </row>
        <row r="456">
          <cell r="A456" t="str">
            <v>FPUS1</v>
          </cell>
          <cell r="D456">
            <v>5000000</v>
          </cell>
          <cell r="F456">
            <v>304012500</v>
          </cell>
        </row>
        <row r="457">
          <cell r="A457" t="str">
            <v>FPUS2</v>
          </cell>
          <cell r="D457">
            <v>5000000</v>
          </cell>
          <cell r="F457">
            <v>309400000</v>
          </cell>
        </row>
        <row r="458">
          <cell r="A458" t="str">
            <v>FPUS2</v>
          </cell>
          <cell r="D458">
            <v>5000000</v>
          </cell>
          <cell r="F458">
            <v>308450000</v>
          </cell>
        </row>
        <row r="459">
          <cell r="A459" t="str">
            <v>FPUS2</v>
          </cell>
          <cell r="D459">
            <v>3000000</v>
          </cell>
          <cell r="F459">
            <v>182775000</v>
          </cell>
        </row>
        <row r="460">
          <cell r="A460" t="str">
            <v>FPUS2</v>
          </cell>
          <cell r="D460">
            <v>3000000</v>
          </cell>
          <cell r="F460">
            <v>182775000</v>
          </cell>
        </row>
        <row r="461">
          <cell r="A461" t="str">
            <v>FPUS2</v>
          </cell>
          <cell r="D461">
            <v>5000000</v>
          </cell>
          <cell r="F461">
            <v>307625000</v>
          </cell>
        </row>
        <row r="462">
          <cell r="A462" t="str">
            <v>FPUS2</v>
          </cell>
          <cell r="D462">
            <v>2000000</v>
          </cell>
          <cell r="F462">
            <v>122670000</v>
          </cell>
        </row>
        <row r="463">
          <cell r="A463" t="str">
            <v>FPUS2</v>
          </cell>
          <cell r="D463">
            <v>2000000</v>
          </cell>
          <cell r="F463">
            <v>123080000</v>
          </cell>
        </row>
        <row r="464">
          <cell r="A464" t="str">
            <v>FPUS2</v>
          </cell>
          <cell r="D464">
            <v>1337505</v>
          </cell>
          <cell r="F464">
            <v>81201266.054999992</v>
          </cell>
        </row>
        <row r="465">
          <cell r="A465" t="str">
            <v>FPUS2</v>
          </cell>
          <cell r="D465">
            <v>1000000</v>
          </cell>
          <cell r="F465">
            <v>60711000</v>
          </cell>
        </row>
        <row r="466">
          <cell r="A466" t="str">
            <v>FPUS2</v>
          </cell>
          <cell r="D466">
            <v>5000000</v>
          </cell>
          <cell r="F466">
            <v>309500000</v>
          </cell>
        </row>
        <row r="467">
          <cell r="A467" t="str">
            <v>FPUS2</v>
          </cell>
          <cell r="D467">
            <v>5000000</v>
          </cell>
          <cell r="F467">
            <v>304625000</v>
          </cell>
        </row>
        <row r="468">
          <cell r="A468" t="str">
            <v>FPUS2</v>
          </cell>
          <cell r="D468">
            <v>2010000</v>
          </cell>
          <cell r="F468">
            <v>122861250</v>
          </cell>
        </row>
        <row r="469">
          <cell r="A469" t="str">
            <v>FPUS2</v>
          </cell>
          <cell r="D469">
            <v>5000000</v>
          </cell>
          <cell r="F469">
            <v>306650000</v>
          </cell>
        </row>
        <row r="470">
          <cell r="A470" t="str">
            <v>FPUS2</v>
          </cell>
          <cell r="D470">
            <v>5000000</v>
          </cell>
          <cell r="F470">
            <v>309550000</v>
          </cell>
        </row>
        <row r="471">
          <cell r="A471" t="str">
            <v>FPUS3</v>
          </cell>
          <cell r="D471">
            <v>5000000</v>
          </cell>
          <cell r="F471">
            <v>315750000</v>
          </cell>
        </row>
        <row r="472">
          <cell r="A472" t="str">
            <v>FPUS2</v>
          </cell>
          <cell r="D472">
            <v>5000000</v>
          </cell>
          <cell r="F472">
            <v>309700000</v>
          </cell>
        </row>
        <row r="473">
          <cell r="A473" t="str">
            <v>FPUS2</v>
          </cell>
          <cell r="D473">
            <v>3010000</v>
          </cell>
          <cell r="F473">
            <v>185325700</v>
          </cell>
        </row>
        <row r="474">
          <cell r="A474" t="str">
            <v>FPUS2</v>
          </cell>
          <cell r="D474">
            <v>3000000</v>
          </cell>
          <cell r="F474">
            <v>185910000</v>
          </cell>
        </row>
        <row r="475">
          <cell r="A475" t="str">
            <v>FPUS2</v>
          </cell>
          <cell r="D475">
            <v>3000000</v>
          </cell>
          <cell r="F475">
            <v>182880000</v>
          </cell>
        </row>
        <row r="476">
          <cell r="A476" t="str">
            <v>FPUS2</v>
          </cell>
          <cell r="D476">
            <v>142958.28</v>
          </cell>
          <cell r="F476">
            <v>8679711.9702000003</v>
          </cell>
        </row>
        <row r="477">
          <cell r="A477" t="str">
            <v>FPUS3</v>
          </cell>
          <cell r="D477">
            <v>5000000</v>
          </cell>
          <cell r="F477">
            <v>315550000</v>
          </cell>
        </row>
        <row r="478">
          <cell r="A478" t="str">
            <v>FPUS2</v>
          </cell>
          <cell r="D478">
            <v>5000000</v>
          </cell>
          <cell r="F478">
            <v>309850000</v>
          </cell>
        </row>
        <row r="479">
          <cell r="A479" t="str">
            <v>FPUS2</v>
          </cell>
          <cell r="D479">
            <v>2000000</v>
          </cell>
          <cell r="F479">
            <v>122280000</v>
          </cell>
        </row>
        <row r="480">
          <cell r="A480" t="str">
            <v>FPUS2</v>
          </cell>
          <cell r="D480">
            <v>825000</v>
          </cell>
          <cell r="F480">
            <v>50089875</v>
          </cell>
        </row>
        <row r="481">
          <cell r="A481" t="str">
            <v>FPUS2</v>
          </cell>
          <cell r="D481">
            <v>2010000</v>
          </cell>
          <cell r="F481">
            <v>122484375</v>
          </cell>
        </row>
        <row r="482">
          <cell r="A482" t="str">
            <v>FPUS2</v>
          </cell>
          <cell r="D482">
            <v>2000000</v>
          </cell>
          <cell r="F482">
            <v>123850000</v>
          </cell>
        </row>
        <row r="483">
          <cell r="A483" t="str">
            <v>FPUS2</v>
          </cell>
          <cell r="D483">
            <v>5000000</v>
          </cell>
          <cell r="F483">
            <v>304500000</v>
          </cell>
        </row>
        <row r="484">
          <cell r="A484" t="str">
            <v>FPUS2</v>
          </cell>
          <cell r="D484">
            <v>2010000</v>
          </cell>
          <cell r="F484">
            <v>124037100</v>
          </cell>
        </row>
        <row r="485">
          <cell r="A485" t="str">
            <v>FPUS2</v>
          </cell>
          <cell r="D485">
            <v>5000000</v>
          </cell>
          <cell r="F485">
            <v>304750000</v>
          </cell>
        </row>
        <row r="486">
          <cell r="A486" t="str">
            <v>FPUS2</v>
          </cell>
          <cell r="D486">
            <v>5000000</v>
          </cell>
          <cell r="F486">
            <v>309550000</v>
          </cell>
        </row>
        <row r="487">
          <cell r="A487" t="str">
            <v>FPUS2</v>
          </cell>
          <cell r="D487">
            <v>5000000</v>
          </cell>
          <cell r="F487">
            <v>308400000</v>
          </cell>
        </row>
        <row r="488">
          <cell r="A488" t="str">
            <v>FPUS2</v>
          </cell>
          <cell r="D488">
            <v>5000000</v>
          </cell>
          <cell r="F488">
            <v>304650000</v>
          </cell>
        </row>
        <row r="489">
          <cell r="A489" t="str">
            <v>FPUS2</v>
          </cell>
          <cell r="D489">
            <v>2010000</v>
          </cell>
          <cell r="F489">
            <v>122499450</v>
          </cell>
        </row>
        <row r="490">
          <cell r="A490" t="str">
            <v>FPUS2</v>
          </cell>
          <cell r="D490">
            <v>5000000</v>
          </cell>
          <cell r="F490">
            <v>305750000</v>
          </cell>
        </row>
        <row r="491">
          <cell r="A491" t="str">
            <v>FPUS2</v>
          </cell>
          <cell r="D491">
            <v>963750</v>
          </cell>
          <cell r="F491">
            <v>58514081.25</v>
          </cell>
        </row>
        <row r="492">
          <cell r="A492" t="str">
            <v>FPUS2</v>
          </cell>
          <cell r="D492">
            <v>1000000</v>
          </cell>
          <cell r="F492">
            <v>61145000</v>
          </cell>
        </row>
        <row r="493">
          <cell r="A493" t="str">
            <v>FPUS2</v>
          </cell>
          <cell r="D493">
            <v>5000000</v>
          </cell>
          <cell r="F493">
            <v>306550000</v>
          </cell>
        </row>
        <row r="494">
          <cell r="A494" t="str">
            <v>FPUS2</v>
          </cell>
          <cell r="D494">
            <v>3000000</v>
          </cell>
          <cell r="F494">
            <v>185055000</v>
          </cell>
        </row>
        <row r="495">
          <cell r="A495" t="str">
            <v>FPUS2</v>
          </cell>
          <cell r="D495">
            <v>5000000</v>
          </cell>
          <cell r="F495">
            <v>308450000</v>
          </cell>
        </row>
        <row r="496">
          <cell r="A496" t="str">
            <v>FPUS2</v>
          </cell>
          <cell r="D496">
            <v>3000000</v>
          </cell>
          <cell r="F496">
            <v>183390000</v>
          </cell>
        </row>
        <row r="497">
          <cell r="A497" t="str">
            <v>FPUS2</v>
          </cell>
          <cell r="D497">
            <v>136135.92000000001</v>
          </cell>
          <cell r="F497">
            <v>8264947.8391200006</v>
          </cell>
        </row>
        <row r="498">
          <cell r="A498" t="str">
            <v>FPUS2</v>
          </cell>
          <cell r="D498">
            <v>3000000</v>
          </cell>
          <cell r="F498">
            <v>185700000</v>
          </cell>
        </row>
        <row r="499">
          <cell r="A499" t="str">
            <v>FPUS2</v>
          </cell>
          <cell r="D499">
            <v>3000000</v>
          </cell>
          <cell r="F499">
            <v>182775000</v>
          </cell>
        </row>
        <row r="500">
          <cell r="A500" t="str">
            <v>FPUS2</v>
          </cell>
          <cell r="D500">
            <v>5000000</v>
          </cell>
          <cell r="F500">
            <v>305600000</v>
          </cell>
        </row>
        <row r="501">
          <cell r="A501" t="str">
            <v>FPUS2</v>
          </cell>
          <cell r="D501">
            <v>5000000</v>
          </cell>
          <cell r="F501">
            <v>309425000</v>
          </cell>
        </row>
        <row r="502">
          <cell r="A502" t="str">
            <v>FPUS2</v>
          </cell>
          <cell r="D502">
            <v>1664810</v>
          </cell>
          <cell r="F502">
            <v>101041480.925</v>
          </cell>
        </row>
        <row r="503">
          <cell r="A503" t="str">
            <v>FPUS2</v>
          </cell>
          <cell r="D503">
            <v>65301.23</v>
          </cell>
          <cell r="F503">
            <v>3963294.9017750002</v>
          </cell>
        </row>
        <row r="504">
          <cell r="A504" t="str">
            <v>FPUS2</v>
          </cell>
          <cell r="D504">
            <v>57225.58</v>
          </cell>
          <cell r="F504">
            <v>3473163.5141500002</v>
          </cell>
        </row>
        <row r="505">
          <cell r="A505" t="str">
            <v>FPUS2</v>
          </cell>
          <cell r="D505">
            <v>2000000</v>
          </cell>
          <cell r="F505">
            <v>122170000</v>
          </cell>
        </row>
        <row r="506">
          <cell r="A506" t="str">
            <v>FPUS2</v>
          </cell>
          <cell r="D506">
            <v>3000000</v>
          </cell>
          <cell r="F506">
            <v>183780000</v>
          </cell>
        </row>
        <row r="507">
          <cell r="A507" t="str">
            <v>FPUS2</v>
          </cell>
          <cell r="D507">
            <v>66390.039999999994</v>
          </cell>
          <cell r="F507">
            <v>4029742.6479199994</v>
          </cell>
        </row>
        <row r="508">
          <cell r="A508" t="str">
            <v>FPUS2</v>
          </cell>
          <cell r="D508">
            <v>5000000</v>
          </cell>
          <cell r="F508">
            <v>314750000</v>
          </cell>
        </row>
        <row r="509">
          <cell r="A509" t="str">
            <v>FPUS2</v>
          </cell>
          <cell r="D509">
            <v>176971.88</v>
          </cell>
          <cell r="F509">
            <v>10741839.17224</v>
          </cell>
        </row>
        <row r="510">
          <cell r="A510" t="str">
            <v>FPUS2</v>
          </cell>
          <cell r="D510">
            <v>4000000</v>
          </cell>
          <cell r="F510">
            <v>244320000</v>
          </cell>
        </row>
        <row r="511">
          <cell r="A511" t="str">
            <v>FPUS2</v>
          </cell>
          <cell r="D511">
            <v>5000000</v>
          </cell>
          <cell r="F511">
            <v>305675000</v>
          </cell>
        </row>
        <row r="512">
          <cell r="A512" t="str">
            <v>FPUS2</v>
          </cell>
          <cell r="D512">
            <v>3000000</v>
          </cell>
          <cell r="F512">
            <v>185940000</v>
          </cell>
        </row>
        <row r="513">
          <cell r="A513" t="str">
            <v>FPUS2</v>
          </cell>
          <cell r="D513">
            <v>2000000</v>
          </cell>
          <cell r="F513">
            <v>123960000</v>
          </cell>
        </row>
        <row r="514">
          <cell r="A514" t="str">
            <v>FPUS2</v>
          </cell>
          <cell r="D514">
            <v>3000000</v>
          </cell>
          <cell r="F514">
            <v>186000000</v>
          </cell>
        </row>
        <row r="515">
          <cell r="A515" t="str">
            <v>FPUS2</v>
          </cell>
          <cell r="D515">
            <v>2000000</v>
          </cell>
          <cell r="F515">
            <v>124000000</v>
          </cell>
        </row>
        <row r="516">
          <cell r="A516" t="str">
            <v>FPUS2</v>
          </cell>
          <cell r="D516">
            <v>5000000</v>
          </cell>
          <cell r="F516">
            <v>307200000</v>
          </cell>
        </row>
        <row r="517">
          <cell r="A517" t="str">
            <v>FPUS2</v>
          </cell>
          <cell r="D517">
            <v>3000000</v>
          </cell>
          <cell r="F517">
            <v>183570000</v>
          </cell>
        </row>
        <row r="518">
          <cell r="A518" t="str">
            <v>FPUS2</v>
          </cell>
          <cell r="D518">
            <v>5000000</v>
          </cell>
          <cell r="F518">
            <v>308700000</v>
          </cell>
        </row>
        <row r="519">
          <cell r="A519" t="str">
            <v>FPUS2</v>
          </cell>
          <cell r="D519">
            <v>3000000</v>
          </cell>
          <cell r="F519">
            <v>183540000</v>
          </cell>
        </row>
        <row r="520">
          <cell r="A520" t="str">
            <v>FPUS2</v>
          </cell>
          <cell r="D520">
            <v>5000000</v>
          </cell>
          <cell r="F520">
            <v>305950000</v>
          </cell>
        </row>
        <row r="521">
          <cell r="A521" t="str">
            <v>FPUS2</v>
          </cell>
          <cell r="D521">
            <v>3000000</v>
          </cell>
          <cell r="F521">
            <v>185790000</v>
          </cell>
        </row>
        <row r="522">
          <cell r="A522" t="str">
            <v>FPUS2</v>
          </cell>
          <cell r="D522">
            <v>5000000</v>
          </cell>
          <cell r="F522">
            <v>308825000</v>
          </cell>
        </row>
        <row r="523">
          <cell r="A523" t="str">
            <v>FPUS2</v>
          </cell>
          <cell r="D523">
            <v>3000000</v>
          </cell>
          <cell r="F523">
            <v>185220000</v>
          </cell>
        </row>
        <row r="524">
          <cell r="A524" t="str">
            <v>FPUS2</v>
          </cell>
          <cell r="D524">
            <v>3000000</v>
          </cell>
          <cell r="F524">
            <v>184680000</v>
          </cell>
        </row>
        <row r="525">
          <cell r="A525" t="str">
            <v>FPUS2</v>
          </cell>
          <cell r="D525">
            <v>1562560</v>
          </cell>
          <cell r="F525">
            <v>94970052.960000008</v>
          </cell>
        </row>
        <row r="526">
          <cell r="A526" t="str">
            <v>FPUS2</v>
          </cell>
          <cell r="D526">
            <v>2000000</v>
          </cell>
          <cell r="F526">
            <v>123905000</v>
          </cell>
        </row>
        <row r="527">
          <cell r="A527" t="str">
            <v>FPUS2</v>
          </cell>
          <cell r="D527">
            <v>3000000</v>
          </cell>
          <cell r="F527">
            <v>185857500</v>
          </cell>
        </row>
        <row r="528">
          <cell r="A528" t="str">
            <v>FPUS2</v>
          </cell>
          <cell r="D528">
            <v>3000000</v>
          </cell>
          <cell r="F528">
            <v>183540000</v>
          </cell>
        </row>
        <row r="529">
          <cell r="A529" t="str">
            <v>FPUS2</v>
          </cell>
          <cell r="D529">
            <v>2000000</v>
          </cell>
          <cell r="F529">
            <v>122380000</v>
          </cell>
        </row>
        <row r="530">
          <cell r="A530" t="str">
            <v>FPUS2</v>
          </cell>
          <cell r="D530">
            <v>5000000</v>
          </cell>
          <cell r="F530">
            <v>308475000</v>
          </cell>
        </row>
        <row r="531">
          <cell r="A531" t="str">
            <v>FPUS2</v>
          </cell>
          <cell r="D531">
            <v>5000000</v>
          </cell>
          <cell r="F531">
            <v>305700000</v>
          </cell>
        </row>
        <row r="532">
          <cell r="A532" t="str">
            <v>FPUS2</v>
          </cell>
          <cell r="D532">
            <v>5000000</v>
          </cell>
          <cell r="F532">
            <v>310100000</v>
          </cell>
        </row>
        <row r="533">
          <cell r="A533" t="str">
            <v>FPUS2</v>
          </cell>
          <cell r="D533">
            <v>378373.83</v>
          </cell>
          <cell r="F533">
            <v>22979021.069730002</v>
          </cell>
        </row>
        <row r="534">
          <cell r="A534" t="str">
            <v>FPUS2</v>
          </cell>
          <cell r="D534">
            <v>3000000</v>
          </cell>
          <cell r="F534">
            <v>184620000</v>
          </cell>
        </row>
        <row r="535">
          <cell r="A535" t="str">
            <v>FPUS2</v>
          </cell>
          <cell r="D535">
            <v>5000000</v>
          </cell>
          <cell r="F535">
            <v>309650000</v>
          </cell>
        </row>
        <row r="536">
          <cell r="A536" t="str">
            <v>FPUS2</v>
          </cell>
          <cell r="D536">
            <v>5000000</v>
          </cell>
          <cell r="F536">
            <v>308700000</v>
          </cell>
        </row>
        <row r="537">
          <cell r="A537" t="str">
            <v>FPUS2</v>
          </cell>
          <cell r="D537">
            <v>669904.54</v>
          </cell>
          <cell r="F537">
            <v>40712108.609420002</v>
          </cell>
        </row>
        <row r="538">
          <cell r="A538" t="str">
            <v>FPUS2</v>
          </cell>
          <cell r="D538">
            <v>2000000</v>
          </cell>
          <cell r="F538">
            <v>123160000</v>
          </cell>
        </row>
        <row r="539">
          <cell r="A539" t="str">
            <v>FPUS2</v>
          </cell>
          <cell r="D539">
            <v>5000000</v>
          </cell>
          <cell r="F539">
            <v>307450000</v>
          </cell>
        </row>
        <row r="540">
          <cell r="A540" t="str">
            <v>FPUS2</v>
          </cell>
          <cell r="D540">
            <v>5010000</v>
          </cell>
          <cell r="F540">
            <v>310544850</v>
          </cell>
        </row>
        <row r="541">
          <cell r="A541" t="str">
            <v>FPUS2</v>
          </cell>
          <cell r="D541">
            <v>2000000</v>
          </cell>
          <cell r="F541">
            <v>123180000</v>
          </cell>
        </row>
        <row r="542">
          <cell r="A542" t="str">
            <v>FPUS2</v>
          </cell>
          <cell r="D542">
            <v>3000000</v>
          </cell>
          <cell r="F542">
            <v>184680000</v>
          </cell>
        </row>
        <row r="543">
          <cell r="A543" t="str">
            <v>FPUS2</v>
          </cell>
          <cell r="D543">
            <v>5000000</v>
          </cell>
          <cell r="F543">
            <v>310000000</v>
          </cell>
        </row>
        <row r="544">
          <cell r="A544" t="str">
            <v>FPUS2</v>
          </cell>
          <cell r="D544">
            <v>5000000</v>
          </cell>
          <cell r="F544">
            <v>308450000</v>
          </cell>
        </row>
        <row r="545">
          <cell r="A545" t="str">
            <v>FPUS2</v>
          </cell>
          <cell r="D545">
            <v>2000000</v>
          </cell>
          <cell r="F545">
            <v>123360000</v>
          </cell>
        </row>
        <row r="546">
          <cell r="A546" t="str">
            <v>FPUS2</v>
          </cell>
          <cell r="D546">
            <v>2000000</v>
          </cell>
          <cell r="F546">
            <v>123680000</v>
          </cell>
        </row>
        <row r="547">
          <cell r="A547" t="str">
            <v>FPUS2</v>
          </cell>
          <cell r="D547">
            <v>2000000</v>
          </cell>
          <cell r="F547">
            <v>123600000</v>
          </cell>
        </row>
        <row r="548">
          <cell r="A548" t="str">
            <v>FPUS2</v>
          </cell>
          <cell r="D548">
            <v>3000000</v>
          </cell>
          <cell r="F548">
            <v>186540000</v>
          </cell>
        </row>
        <row r="549">
          <cell r="A549" t="str">
            <v>FPUS2</v>
          </cell>
          <cell r="D549">
            <v>2000000</v>
          </cell>
          <cell r="F549">
            <v>124340000</v>
          </cell>
        </row>
        <row r="550">
          <cell r="A550" t="str">
            <v>FPUS2</v>
          </cell>
          <cell r="D550">
            <v>2000000</v>
          </cell>
          <cell r="F550">
            <v>123640000</v>
          </cell>
        </row>
        <row r="551">
          <cell r="A551" t="str">
            <v>FPUS2</v>
          </cell>
          <cell r="D551">
            <v>5000000</v>
          </cell>
          <cell r="F551">
            <v>309100000</v>
          </cell>
        </row>
        <row r="552">
          <cell r="A552" t="str">
            <v>FPUS2</v>
          </cell>
          <cell r="D552">
            <v>3000000</v>
          </cell>
          <cell r="F552">
            <v>185460000</v>
          </cell>
        </row>
        <row r="553">
          <cell r="A553" t="str">
            <v>FPUS2</v>
          </cell>
          <cell r="D553">
            <v>5000000</v>
          </cell>
          <cell r="F553">
            <v>308850000</v>
          </cell>
        </row>
        <row r="554">
          <cell r="A554" t="str">
            <v>FPUS2</v>
          </cell>
          <cell r="D554">
            <v>5000000</v>
          </cell>
          <cell r="F554">
            <v>308550000</v>
          </cell>
        </row>
        <row r="555">
          <cell r="A555" t="str">
            <v>FPUS2</v>
          </cell>
          <cell r="D555">
            <v>3000000</v>
          </cell>
          <cell r="F555">
            <v>185190000</v>
          </cell>
        </row>
        <row r="556">
          <cell r="A556" t="str">
            <v>FPUS2</v>
          </cell>
          <cell r="D556">
            <v>5000000</v>
          </cell>
          <cell r="F556">
            <v>307700000</v>
          </cell>
        </row>
        <row r="557">
          <cell r="A557" t="str">
            <v>FPUS2</v>
          </cell>
          <cell r="D557">
            <v>5000000</v>
          </cell>
          <cell r="F557">
            <v>310750000</v>
          </cell>
        </row>
        <row r="558">
          <cell r="A558" t="str">
            <v>FPUS2</v>
          </cell>
          <cell r="D558">
            <v>5000000</v>
          </cell>
          <cell r="F558">
            <v>308650000</v>
          </cell>
        </row>
        <row r="559">
          <cell r="A559" t="str">
            <v>FPUS2</v>
          </cell>
          <cell r="D559">
            <v>5000000</v>
          </cell>
          <cell r="F559">
            <v>307900000</v>
          </cell>
        </row>
        <row r="560">
          <cell r="A560" t="str">
            <v>FPUS2</v>
          </cell>
          <cell r="D560">
            <v>5000000</v>
          </cell>
          <cell r="F560">
            <v>310750000</v>
          </cell>
        </row>
        <row r="561">
          <cell r="A561" t="str">
            <v>FPUS2</v>
          </cell>
          <cell r="D561">
            <v>5000000</v>
          </cell>
          <cell r="F561">
            <v>308800000</v>
          </cell>
        </row>
        <row r="562">
          <cell r="A562" t="str">
            <v>FPUS2</v>
          </cell>
          <cell r="D562">
            <v>5000000</v>
          </cell>
          <cell r="F562">
            <v>309750000</v>
          </cell>
        </row>
        <row r="563">
          <cell r="A563" t="str">
            <v>FPUS2</v>
          </cell>
          <cell r="D563">
            <v>476388.16</v>
          </cell>
          <cell r="F563">
            <v>29016802.825599998</v>
          </cell>
        </row>
        <row r="564">
          <cell r="A564" t="str">
            <v>FPUS2</v>
          </cell>
          <cell r="D564">
            <v>5000000</v>
          </cell>
          <cell r="F564">
            <v>308000000</v>
          </cell>
        </row>
        <row r="565">
          <cell r="A565" t="str">
            <v>FPUS2</v>
          </cell>
          <cell r="D565">
            <v>5010000</v>
          </cell>
          <cell r="F565">
            <v>311271300</v>
          </cell>
        </row>
        <row r="566">
          <cell r="A566" t="str">
            <v>FPUS2</v>
          </cell>
          <cell r="D566">
            <v>5000000</v>
          </cell>
          <cell r="F566">
            <v>308800000</v>
          </cell>
        </row>
        <row r="567">
          <cell r="A567" t="str">
            <v>FPUK2</v>
          </cell>
          <cell r="D567">
            <v>100000</v>
          </cell>
          <cell r="F567">
            <v>12039332.199999999</v>
          </cell>
        </row>
        <row r="568">
          <cell r="A568" t="str">
            <v>FPUK2</v>
          </cell>
          <cell r="D568">
            <v>2381645</v>
          </cell>
          <cell r="F568">
            <v>283288949.07526499</v>
          </cell>
        </row>
        <row r="569">
          <cell r="A569" t="str">
            <v>FPUK1</v>
          </cell>
          <cell r="D569">
            <v>500000</v>
          </cell>
          <cell r="F569">
            <v>59362070</v>
          </cell>
        </row>
        <row r="570">
          <cell r="A570" t="str">
            <v>FPUK1</v>
          </cell>
          <cell r="D570">
            <v>40000</v>
          </cell>
          <cell r="F570">
            <v>4749936.04</v>
          </cell>
        </row>
        <row r="571">
          <cell r="A571" t="str">
            <v>FPUK1</v>
          </cell>
          <cell r="D571">
            <v>200000</v>
          </cell>
          <cell r="F571">
            <v>23752106.399999999</v>
          </cell>
        </row>
        <row r="572">
          <cell r="A572" t="str">
            <v>FPUK1</v>
          </cell>
          <cell r="D572">
            <v>70000</v>
          </cell>
          <cell r="F572">
            <v>8334890.6900000004</v>
          </cell>
        </row>
        <row r="573">
          <cell r="A573" t="str">
            <v>FPUK1</v>
          </cell>
          <cell r="D573">
            <v>100000</v>
          </cell>
          <cell r="F573">
            <v>11902134.4</v>
          </cell>
        </row>
        <row r="574">
          <cell r="A574" t="str">
            <v>FPUK1</v>
          </cell>
          <cell r="D574">
            <v>200000</v>
          </cell>
          <cell r="F574">
            <v>23786072.600000001</v>
          </cell>
        </row>
        <row r="575">
          <cell r="A575" t="str">
            <v>FPUK1</v>
          </cell>
          <cell r="D575">
            <v>100000</v>
          </cell>
          <cell r="F575">
            <v>11913052.1</v>
          </cell>
        </row>
        <row r="576">
          <cell r="A576" t="str">
            <v>FPUK1</v>
          </cell>
          <cell r="D576">
            <v>350000</v>
          </cell>
          <cell r="F576">
            <v>41697805.450000003</v>
          </cell>
        </row>
        <row r="577">
          <cell r="A577" t="str">
            <v>FPUK1</v>
          </cell>
          <cell r="D577">
            <v>16000</v>
          </cell>
          <cell r="F577">
            <v>1905117.888</v>
          </cell>
        </row>
        <row r="578">
          <cell r="A578" t="str">
            <v>FPUK1</v>
          </cell>
          <cell r="D578">
            <v>400000</v>
          </cell>
          <cell r="F578">
            <v>47632799.200000003</v>
          </cell>
        </row>
        <row r="579">
          <cell r="A579" t="str">
            <v>FPUK2</v>
          </cell>
          <cell r="D579">
            <v>3500000</v>
          </cell>
          <cell r="F579">
            <v>416702079.5</v>
          </cell>
        </row>
        <row r="580">
          <cell r="A580" t="str">
            <v>FPUK1</v>
          </cell>
          <cell r="D580">
            <v>70000</v>
          </cell>
          <cell r="F580">
            <v>8337575.6800000006</v>
          </cell>
        </row>
        <row r="581">
          <cell r="A581" t="str">
            <v>FPUK1</v>
          </cell>
          <cell r="D581">
            <v>50000</v>
          </cell>
          <cell r="F581">
            <v>5956321</v>
          </cell>
        </row>
        <row r="582">
          <cell r="A582" t="str">
            <v>FPUK1</v>
          </cell>
          <cell r="D582">
            <v>300000</v>
          </cell>
          <cell r="F582">
            <v>35728827.899999999</v>
          </cell>
        </row>
        <row r="583">
          <cell r="A583" t="str">
            <v>FPUK1</v>
          </cell>
          <cell r="D583">
            <v>100000</v>
          </cell>
          <cell r="F583">
            <v>11918101</v>
          </cell>
        </row>
        <row r="584">
          <cell r="A584" t="str">
            <v>FPUK2</v>
          </cell>
          <cell r="D584">
            <v>2000000</v>
          </cell>
          <cell r="F584">
            <v>238334556</v>
          </cell>
        </row>
        <row r="585">
          <cell r="A585" t="str">
            <v>FPUK2</v>
          </cell>
          <cell r="D585">
            <v>2000000</v>
          </cell>
          <cell r="F585">
            <v>238353368</v>
          </cell>
        </row>
        <row r="586">
          <cell r="A586" t="str">
            <v>FPUK1</v>
          </cell>
          <cell r="D586">
            <v>1000000</v>
          </cell>
          <cell r="F586">
            <v>118941702</v>
          </cell>
        </row>
        <row r="587">
          <cell r="A587" t="str">
            <v>FPUK2</v>
          </cell>
          <cell r="D587">
            <v>80000</v>
          </cell>
          <cell r="F587">
            <v>9561490</v>
          </cell>
        </row>
        <row r="588">
          <cell r="A588" t="str">
            <v>FPUK2</v>
          </cell>
          <cell r="D588">
            <v>100000</v>
          </cell>
          <cell r="F588">
            <v>11952317.700000001</v>
          </cell>
        </row>
        <row r="589">
          <cell r="A589" t="str">
            <v>FPUK2</v>
          </cell>
          <cell r="D589">
            <v>100000</v>
          </cell>
          <cell r="F589">
            <v>11929102.199999999</v>
          </cell>
        </row>
        <row r="590">
          <cell r="A590" t="str">
            <v>FPUK2</v>
          </cell>
          <cell r="D590">
            <v>100000</v>
          </cell>
          <cell r="F590">
            <v>11934868.199999999</v>
          </cell>
        </row>
        <row r="591">
          <cell r="A591" t="str">
            <v>FPUK2</v>
          </cell>
          <cell r="D591">
            <v>5500000</v>
          </cell>
          <cell r="F591">
            <v>642541894.5</v>
          </cell>
        </row>
        <row r="592">
          <cell r="A592" t="str">
            <v>FPUK2</v>
          </cell>
          <cell r="D592">
            <v>100000</v>
          </cell>
          <cell r="F592">
            <v>11713745</v>
          </cell>
        </row>
        <row r="593">
          <cell r="A593" t="str">
            <v>FPUK2</v>
          </cell>
          <cell r="D593">
            <v>1000000</v>
          </cell>
          <cell r="F593">
            <v>118693288</v>
          </cell>
        </row>
        <row r="594">
          <cell r="A594" t="str">
            <v>FPUK2</v>
          </cell>
          <cell r="D594">
            <v>5000000</v>
          </cell>
          <cell r="F594">
            <v>592055185</v>
          </cell>
        </row>
        <row r="595">
          <cell r="A595" t="str">
            <v>FPUK2</v>
          </cell>
          <cell r="D595">
            <v>100000</v>
          </cell>
          <cell r="F595">
            <v>11838074.199999999</v>
          </cell>
        </row>
        <row r="596">
          <cell r="A596" t="str">
            <v>FPUK2</v>
          </cell>
          <cell r="D596">
            <v>100000</v>
          </cell>
          <cell r="F596">
            <v>11846809.399999999</v>
          </cell>
        </row>
        <row r="597">
          <cell r="A597" t="str">
            <v>FPUK2</v>
          </cell>
          <cell r="D597">
            <v>100000</v>
          </cell>
          <cell r="F597">
            <v>11957821.9</v>
          </cell>
        </row>
        <row r="598">
          <cell r="A598" t="str">
            <v>FPUK2</v>
          </cell>
          <cell r="D598">
            <v>150000</v>
          </cell>
          <cell r="F598">
            <v>17874282.300000001</v>
          </cell>
        </row>
        <row r="599">
          <cell r="A599" t="str">
            <v>FPUK2</v>
          </cell>
          <cell r="D599">
            <v>100000</v>
          </cell>
          <cell r="F599">
            <v>12043575.6</v>
          </cell>
        </row>
        <row r="600">
          <cell r="A600" t="str">
            <v>FPUK2</v>
          </cell>
          <cell r="D600">
            <v>100000</v>
          </cell>
          <cell r="F600">
            <v>12039322.9</v>
          </cell>
        </row>
        <row r="601">
          <cell r="A601" t="str">
            <v>FPSF1</v>
          </cell>
          <cell r="D601">
            <v>7026.56</v>
          </cell>
          <cell r="F601">
            <v>349999.98016000004</v>
          </cell>
        </row>
        <row r="602">
          <cell r="A602" t="str">
            <v>FPSF1</v>
          </cell>
          <cell r="D602">
            <v>304050</v>
          </cell>
          <cell r="F602">
            <v>15163750.0437</v>
          </cell>
        </row>
        <row r="603">
          <cell r="A603" t="str">
            <v>FPSF1</v>
          </cell>
          <cell r="D603">
            <v>362550</v>
          </cell>
          <cell r="F603">
            <v>18196500.153450001</v>
          </cell>
        </row>
        <row r="604">
          <cell r="A604" t="str">
            <v>FPSF2</v>
          </cell>
          <cell r="D604">
            <v>50000</v>
          </cell>
          <cell r="F604">
            <v>2506647.2999999998</v>
          </cell>
        </row>
        <row r="605">
          <cell r="A605" t="str">
            <v>FPSF2</v>
          </cell>
          <cell r="D605">
            <v>801303.75</v>
          </cell>
          <cell r="F605">
            <v>39489124.624998748</v>
          </cell>
        </row>
        <row r="606">
          <cell r="A606" t="str">
            <v>FPJY1</v>
          </cell>
          <cell r="D606">
            <v>29490000</v>
          </cell>
          <cell r="F606">
            <v>15163492.589999998</v>
          </cell>
        </row>
        <row r="607">
          <cell r="A607" t="str">
            <v>FPJY1</v>
          </cell>
          <cell r="D607">
            <v>59010000</v>
          </cell>
          <cell r="F607">
            <v>30327009.300000001</v>
          </cell>
        </row>
        <row r="608">
          <cell r="A608" t="str">
            <v>FPJY1</v>
          </cell>
          <cell r="D608">
            <v>58715000</v>
          </cell>
          <cell r="F608">
            <v>30327471.799999997</v>
          </cell>
        </row>
        <row r="609">
          <cell r="A609" t="str">
            <v>FPJY1</v>
          </cell>
          <cell r="D609">
            <v>58610000</v>
          </cell>
          <cell r="F609">
            <v>30327510.059999999</v>
          </cell>
        </row>
        <row r="610">
          <cell r="A610" t="str">
            <v>FPJY2</v>
          </cell>
          <cell r="D610">
            <v>50000000</v>
          </cell>
          <cell r="F610">
            <v>25812700</v>
          </cell>
        </row>
        <row r="611">
          <cell r="A611" t="str">
            <v>FPJY2</v>
          </cell>
          <cell r="D611">
            <v>50000000</v>
          </cell>
          <cell r="F611">
            <v>25827600</v>
          </cell>
        </row>
        <row r="612">
          <cell r="A612" t="str">
            <v>FPJY2</v>
          </cell>
          <cell r="D612">
            <v>30000000</v>
          </cell>
          <cell r="F612">
            <v>15837660</v>
          </cell>
        </row>
        <row r="613">
          <cell r="A613" t="str">
            <v>FPJY2</v>
          </cell>
          <cell r="D613">
            <v>5000000</v>
          </cell>
          <cell r="F613">
            <v>2633654.9999999995</v>
          </cell>
        </row>
        <row r="614">
          <cell r="A614" t="str">
            <v>FPJY2</v>
          </cell>
          <cell r="D614">
            <v>120090000</v>
          </cell>
          <cell r="F614">
            <v>60769502.969999991</v>
          </cell>
        </row>
        <row r="615">
          <cell r="A615" t="str">
            <v>FPJY2</v>
          </cell>
          <cell r="D615">
            <v>118780000</v>
          </cell>
          <cell r="F615">
            <v>60769510.920000002</v>
          </cell>
        </row>
        <row r="616">
          <cell r="A616" t="str">
            <v>FPEU2</v>
          </cell>
          <cell r="D616">
            <v>100000</v>
          </cell>
          <cell r="F616">
            <v>8171736.0999999996</v>
          </cell>
        </row>
        <row r="617">
          <cell r="A617" t="str">
            <v>FPEU2</v>
          </cell>
          <cell r="D617">
            <v>300000</v>
          </cell>
          <cell r="F617">
            <v>24506454.300000001</v>
          </cell>
        </row>
        <row r="618">
          <cell r="A618" t="str">
            <v>FPEU2</v>
          </cell>
          <cell r="D618">
            <v>1000000</v>
          </cell>
          <cell r="F618">
            <v>78873475</v>
          </cell>
        </row>
        <row r="619">
          <cell r="A619" t="str">
            <v>FPEU1</v>
          </cell>
          <cell r="D619">
            <v>100000</v>
          </cell>
          <cell r="F619">
            <v>8073047.4000000004</v>
          </cell>
        </row>
        <row r="620">
          <cell r="A620" t="str">
            <v>FPEU1</v>
          </cell>
          <cell r="D620">
            <v>500000</v>
          </cell>
          <cell r="F620">
            <v>40365237</v>
          </cell>
        </row>
        <row r="621">
          <cell r="A621" t="str">
            <v>FPEU2</v>
          </cell>
          <cell r="D621">
            <v>950000</v>
          </cell>
          <cell r="F621">
            <v>76953246.150000006</v>
          </cell>
        </row>
        <row r="622">
          <cell r="A622" t="str">
            <v>FPEU1</v>
          </cell>
          <cell r="D622">
            <v>50000</v>
          </cell>
          <cell r="F622">
            <v>4036523.7</v>
          </cell>
        </row>
        <row r="623">
          <cell r="A623" t="str">
            <v>FPEU1</v>
          </cell>
          <cell r="D623">
            <v>50000</v>
          </cell>
          <cell r="F623">
            <v>4034400.8000000003</v>
          </cell>
        </row>
        <row r="624">
          <cell r="A624" t="str">
            <v>FPEU1</v>
          </cell>
          <cell r="D624">
            <v>500000</v>
          </cell>
          <cell r="F624">
            <v>40316714</v>
          </cell>
        </row>
        <row r="625">
          <cell r="A625" t="str">
            <v>FPEU1</v>
          </cell>
          <cell r="D625">
            <v>500000</v>
          </cell>
          <cell r="F625">
            <v>40407695</v>
          </cell>
        </row>
        <row r="626">
          <cell r="A626" t="str">
            <v>FPEU1</v>
          </cell>
          <cell r="D626">
            <v>125000</v>
          </cell>
          <cell r="F626">
            <v>10103440</v>
          </cell>
        </row>
        <row r="627">
          <cell r="A627" t="str">
            <v>FPEU2</v>
          </cell>
          <cell r="D627">
            <v>2900000</v>
          </cell>
          <cell r="F627">
            <v>234909909.29999998</v>
          </cell>
        </row>
        <row r="628">
          <cell r="A628" t="str">
            <v>FPEU1</v>
          </cell>
          <cell r="D628">
            <v>100000</v>
          </cell>
          <cell r="F628">
            <v>8088817.4000000004</v>
          </cell>
        </row>
        <row r="629">
          <cell r="A629" t="str">
            <v>FPEU1</v>
          </cell>
          <cell r="D629">
            <v>100000</v>
          </cell>
          <cell r="F629">
            <v>8094276.2999999998</v>
          </cell>
        </row>
        <row r="630">
          <cell r="A630" t="str">
            <v>FPEU1</v>
          </cell>
          <cell r="D630">
            <v>500000</v>
          </cell>
          <cell r="F630">
            <v>40431956.5</v>
          </cell>
        </row>
        <row r="631">
          <cell r="A631" t="str">
            <v>FPEU1</v>
          </cell>
          <cell r="D631">
            <v>500000</v>
          </cell>
          <cell r="F631">
            <v>40401629.5</v>
          </cell>
        </row>
        <row r="632">
          <cell r="A632" t="str">
            <v>FPEU1</v>
          </cell>
          <cell r="D632">
            <v>17000</v>
          </cell>
          <cell r="F632">
            <v>1376130.0760000001</v>
          </cell>
        </row>
        <row r="633">
          <cell r="A633" t="str">
            <v>FPEU1</v>
          </cell>
          <cell r="D633">
            <v>75000</v>
          </cell>
          <cell r="F633">
            <v>6068987.625</v>
          </cell>
        </row>
        <row r="634">
          <cell r="A634" t="str">
            <v>FPEU1</v>
          </cell>
          <cell r="D634">
            <v>1500000</v>
          </cell>
          <cell r="F634">
            <v>121397950.5</v>
          </cell>
        </row>
        <row r="635">
          <cell r="A635" t="str">
            <v>FPEU1</v>
          </cell>
          <cell r="D635">
            <v>1000000</v>
          </cell>
          <cell r="F635">
            <v>80925901</v>
          </cell>
        </row>
        <row r="636">
          <cell r="A636" t="str">
            <v>FPEU1</v>
          </cell>
          <cell r="D636">
            <v>75000</v>
          </cell>
          <cell r="F636">
            <v>6064438.5750000002</v>
          </cell>
        </row>
        <row r="637">
          <cell r="A637" t="str">
            <v>FPEU1</v>
          </cell>
          <cell r="D637">
            <v>100000</v>
          </cell>
          <cell r="F637">
            <v>8077426.4000000004</v>
          </cell>
        </row>
        <row r="638">
          <cell r="A638" t="str">
            <v>FPEU1</v>
          </cell>
          <cell r="D638">
            <v>150000</v>
          </cell>
          <cell r="F638">
            <v>12117959.25</v>
          </cell>
        </row>
        <row r="639">
          <cell r="A639" t="str">
            <v>FPEU1</v>
          </cell>
          <cell r="D639">
            <v>100000</v>
          </cell>
          <cell r="F639">
            <v>8082278.7999999998</v>
          </cell>
        </row>
        <row r="640">
          <cell r="A640" t="str">
            <v>FPEU1</v>
          </cell>
          <cell r="D640">
            <v>300000</v>
          </cell>
          <cell r="F640">
            <v>24246836.400000002</v>
          </cell>
        </row>
        <row r="641">
          <cell r="A641" t="str">
            <v>FPEU2</v>
          </cell>
          <cell r="D641">
            <v>1500000</v>
          </cell>
          <cell r="F641">
            <v>121752781.5</v>
          </cell>
        </row>
        <row r="642">
          <cell r="A642" t="str">
            <v>FPEU2</v>
          </cell>
          <cell r="D642">
            <v>1000000</v>
          </cell>
          <cell r="F642">
            <v>80853115</v>
          </cell>
        </row>
        <row r="643">
          <cell r="A643" t="str">
            <v>FPEU1</v>
          </cell>
          <cell r="D643">
            <v>150000</v>
          </cell>
          <cell r="F643">
            <v>12117049.35</v>
          </cell>
        </row>
        <row r="644">
          <cell r="A644" t="str">
            <v>FPEU2</v>
          </cell>
          <cell r="D644">
            <v>100000</v>
          </cell>
          <cell r="F644">
            <v>8109573.5000000009</v>
          </cell>
        </row>
        <row r="645">
          <cell r="A645" t="str">
            <v>FPEU2</v>
          </cell>
          <cell r="D645">
            <v>200000</v>
          </cell>
          <cell r="F645">
            <v>16237343.6</v>
          </cell>
        </row>
        <row r="646">
          <cell r="A646" t="str">
            <v>FPEU2</v>
          </cell>
          <cell r="D646">
            <v>100000</v>
          </cell>
          <cell r="F646">
            <v>8135144.0999999996</v>
          </cell>
        </row>
        <row r="647">
          <cell r="A647" t="str">
            <v>FPEU2</v>
          </cell>
          <cell r="D647">
            <v>1000000</v>
          </cell>
          <cell r="F647">
            <v>80981137</v>
          </cell>
        </row>
        <row r="648">
          <cell r="A648" t="str">
            <v>FPEU1</v>
          </cell>
          <cell r="D648">
            <v>2000000</v>
          </cell>
          <cell r="F648">
            <v>161986556</v>
          </cell>
        </row>
        <row r="649">
          <cell r="A649" t="str">
            <v>FPEU2</v>
          </cell>
          <cell r="D649">
            <v>100000</v>
          </cell>
          <cell r="F649">
            <v>8075602.7999999998</v>
          </cell>
        </row>
        <row r="650">
          <cell r="A650" t="str">
            <v>FPEU2</v>
          </cell>
          <cell r="D650">
            <v>100000</v>
          </cell>
          <cell r="F650">
            <v>8093204.5999999996</v>
          </cell>
        </row>
        <row r="651">
          <cell r="A651" t="str">
            <v>FPEU2</v>
          </cell>
          <cell r="D651">
            <v>50000</v>
          </cell>
          <cell r="F651">
            <v>4057697.35</v>
          </cell>
        </row>
        <row r="652">
          <cell r="A652" t="str">
            <v>FPEU2</v>
          </cell>
          <cell r="D652">
            <v>200000</v>
          </cell>
          <cell r="F652">
            <v>16330327.600000001</v>
          </cell>
        </row>
        <row r="653">
          <cell r="A653" t="str">
            <v>FPEU2</v>
          </cell>
          <cell r="D653">
            <v>600000</v>
          </cell>
          <cell r="F653">
            <v>48783409.200000003</v>
          </cell>
        </row>
        <row r="654">
          <cell r="A654" t="str">
            <v>FPEU2</v>
          </cell>
          <cell r="D654">
            <v>60000</v>
          </cell>
          <cell r="F654">
            <v>4849527.42</v>
          </cell>
        </row>
        <row r="655">
          <cell r="A655" t="str">
            <v>FPEU2</v>
          </cell>
          <cell r="D655">
            <v>225000</v>
          </cell>
          <cell r="F655">
            <v>18198019.125</v>
          </cell>
        </row>
        <row r="656">
          <cell r="A656" t="str">
            <v>FPEU2</v>
          </cell>
          <cell r="D656">
            <v>100000</v>
          </cell>
          <cell r="F656">
            <v>8111680.6999999993</v>
          </cell>
        </row>
        <row r="657">
          <cell r="A657" t="str">
            <v>FPEU2</v>
          </cell>
          <cell r="D657">
            <v>200000</v>
          </cell>
          <cell r="F657">
            <v>16267064</v>
          </cell>
        </row>
        <row r="658">
          <cell r="A658" t="str">
            <v>FPEU2</v>
          </cell>
          <cell r="D658">
            <v>40000</v>
          </cell>
          <cell r="F658">
            <v>3247585.8</v>
          </cell>
        </row>
        <row r="659">
          <cell r="A659" t="str">
            <v>FPEU2</v>
          </cell>
          <cell r="D659">
            <v>65000</v>
          </cell>
          <cell r="F659">
            <v>5272592.4550000001</v>
          </cell>
        </row>
        <row r="660">
          <cell r="A660" t="str">
            <v>FPEU2</v>
          </cell>
          <cell r="D660">
            <v>40000</v>
          </cell>
          <cell r="F660">
            <v>3234824.4</v>
          </cell>
        </row>
        <row r="661">
          <cell r="A661" t="str">
            <v>FPEU2</v>
          </cell>
          <cell r="D661">
            <v>80000</v>
          </cell>
          <cell r="F661">
            <v>6478389.6000000006</v>
          </cell>
        </row>
        <row r="662">
          <cell r="A662" t="str">
            <v>FPEU2</v>
          </cell>
          <cell r="D662">
            <v>60000</v>
          </cell>
          <cell r="F662">
            <v>4851872.4000000004</v>
          </cell>
        </row>
        <row r="663">
          <cell r="A663" t="str">
            <v>FPEU2</v>
          </cell>
          <cell r="D663">
            <v>500000</v>
          </cell>
          <cell r="F663">
            <v>40526807.5</v>
          </cell>
        </row>
        <row r="664">
          <cell r="A664" t="str">
            <v>FPEU2</v>
          </cell>
          <cell r="D664">
            <v>210000</v>
          </cell>
          <cell r="F664">
            <v>17127422.969999999</v>
          </cell>
        </row>
        <row r="665">
          <cell r="A665" t="str">
            <v>FPEU2</v>
          </cell>
          <cell r="D665">
            <v>1000000</v>
          </cell>
          <cell r="F665">
            <v>80991510</v>
          </cell>
        </row>
        <row r="666">
          <cell r="A666" t="str">
            <v>FPEU2</v>
          </cell>
          <cell r="D666">
            <v>200000</v>
          </cell>
          <cell r="F666">
            <v>16243835.200000001</v>
          </cell>
        </row>
        <row r="667">
          <cell r="A667" t="str">
            <v>FPEU2</v>
          </cell>
          <cell r="D667">
            <v>300000</v>
          </cell>
          <cell r="F667">
            <v>24363931.5</v>
          </cell>
        </row>
        <row r="668">
          <cell r="A668" t="str">
            <v>FPEU2</v>
          </cell>
          <cell r="D668">
            <v>200000</v>
          </cell>
          <cell r="F668">
            <v>16255977.4</v>
          </cell>
        </row>
        <row r="669">
          <cell r="A669" t="str">
            <v>FPEU2</v>
          </cell>
          <cell r="D669">
            <v>1000000</v>
          </cell>
          <cell r="F669">
            <v>80478152</v>
          </cell>
        </row>
        <row r="670">
          <cell r="A670" t="str">
            <v>FPEU2</v>
          </cell>
          <cell r="D670">
            <v>100000</v>
          </cell>
          <cell r="F670">
            <v>8010234.8000000007</v>
          </cell>
        </row>
        <row r="671">
          <cell r="A671" t="str">
            <v>FPEU2</v>
          </cell>
          <cell r="D671">
            <v>1500000</v>
          </cell>
          <cell r="F671">
            <v>120711432</v>
          </cell>
        </row>
        <row r="672">
          <cell r="A672" t="str">
            <v>FPEU2</v>
          </cell>
          <cell r="D672">
            <v>60000</v>
          </cell>
          <cell r="F672">
            <v>4795574.6999999993</v>
          </cell>
        </row>
        <row r="673">
          <cell r="A673" t="str">
            <v>FPEU2</v>
          </cell>
          <cell r="D673">
            <v>100000</v>
          </cell>
          <cell r="F673">
            <v>8017323.7000000002</v>
          </cell>
        </row>
        <row r="674">
          <cell r="A674" t="str">
            <v>FPEU2</v>
          </cell>
          <cell r="D674">
            <v>100000</v>
          </cell>
          <cell r="F674">
            <v>8026432.2000000011</v>
          </cell>
        </row>
        <row r="675">
          <cell r="A675" t="str">
            <v>FPEU2</v>
          </cell>
          <cell r="D675">
            <v>100000</v>
          </cell>
          <cell r="F675">
            <v>8034326.2999999989</v>
          </cell>
        </row>
        <row r="676">
          <cell r="A676" t="str">
            <v>FPEU2</v>
          </cell>
          <cell r="D676">
            <v>250000</v>
          </cell>
          <cell r="F676">
            <v>19996413.25</v>
          </cell>
        </row>
        <row r="677">
          <cell r="A677" t="str">
            <v>FPEU2</v>
          </cell>
          <cell r="D677">
            <v>150000</v>
          </cell>
          <cell r="F677">
            <v>11984806.800000001</v>
          </cell>
        </row>
        <row r="678">
          <cell r="A678" t="str">
            <v>FPEU2</v>
          </cell>
          <cell r="D678">
            <v>100000</v>
          </cell>
          <cell r="F678">
            <v>8018708.9000000004</v>
          </cell>
        </row>
        <row r="679">
          <cell r="A679" t="str">
            <v>FPEU2</v>
          </cell>
          <cell r="D679">
            <v>500000</v>
          </cell>
          <cell r="F679">
            <v>40029000</v>
          </cell>
        </row>
        <row r="680">
          <cell r="A680" t="str">
            <v>FPEU2</v>
          </cell>
          <cell r="D680">
            <v>100000</v>
          </cell>
          <cell r="F680">
            <v>8019749.5</v>
          </cell>
        </row>
        <row r="681">
          <cell r="A681" t="str">
            <v>FPEU2</v>
          </cell>
          <cell r="D681">
            <v>200000</v>
          </cell>
          <cell r="F681">
            <v>16028582</v>
          </cell>
        </row>
        <row r="682">
          <cell r="A682" t="str">
            <v>FPEU2</v>
          </cell>
          <cell r="D682">
            <v>250000</v>
          </cell>
          <cell r="F682">
            <v>20128218.75</v>
          </cell>
        </row>
        <row r="683">
          <cell r="A683" t="str">
            <v>FPEU2</v>
          </cell>
          <cell r="D683">
            <v>325000</v>
          </cell>
          <cell r="F683">
            <v>25931930.050000001</v>
          </cell>
        </row>
        <row r="684">
          <cell r="A684" t="str">
            <v>FPEU2</v>
          </cell>
          <cell r="D684">
            <v>100000</v>
          </cell>
          <cell r="F684">
            <v>7987249.7999999989</v>
          </cell>
        </row>
        <row r="685">
          <cell r="A685" t="str">
            <v>FPEU2</v>
          </cell>
          <cell r="D685">
            <v>250000</v>
          </cell>
          <cell r="F685">
            <v>20066385.75</v>
          </cell>
        </row>
        <row r="686">
          <cell r="A686" t="str">
            <v>FPEU2</v>
          </cell>
          <cell r="D686">
            <v>100000</v>
          </cell>
          <cell r="F686">
            <v>8049648.7999999998</v>
          </cell>
        </row>
        <row r="687">
          <cell r="A687" t="str">
            <v>FPEU2</v>
          </cell>
          <cell r="D687">
            <v>1000000</v>
          </cell>
          <cell r="F687">
            <v>80441790</v>
          </cell>
        </row>
        <row r="688">
          <cell r="A688" t="str">
            <v>FPEU2</v>
          </cell>
          <cell r="D688">
            <v>175000</v>
          </cell>
          <cell r="F688">
            <v>13950696.024999999</v>
          </cell>
        </row>
        <row r="689">
          <cell r="A689" t="str">
            <v>FPEU2</v>
          </cell>
          <cell r="D689">
            <v>150000</v>
          </cell>
          <cell r="F689">
            <v>12037718.250000002</v>
          </cell>
        </row>
        <row r="690">
          <cell r="A690" t="str">
            <v>FPEU2</v>
          </cell>
          <cell r="D690">
            <v>100000</v>
          </cell>
          <cell r="F690">
            <v>8005260</v>
          </cell>
        </row>
        <row r="691">
          <cell r="A691" t="str">
            <v>FPEU2</v>
          </cell>
          <cell r="D691">
            <v>150000</v>
          </cell>
          <cell r="F691">
            <v>11971771.949999999</v>
          </cell>
        </row>
        <row r="692">
          <cell r="A692" t="str">
            <v>FPEU2</v>
          </cell>
          <cell r="D692">
            <v>100000</v>
          </cell>
          <cell r="F692">
            <v>7938651.5999999996</v>
          </cell>
        </row>
        <row r="693">
          <cell r="A693" t="str">
            <v>FPEU2</v>
          </cell>
          <cell r="D693">
            <v>350000</v>
          </cell>
          <cell r="F693">
            <v>27696003.649999999</v>
          </cell>
        </row>
        <row r="694">
          <cell r="A694" t="str">
            <v>FPEU2</v>
          </cell>
          <cell r="D694">
            <v>100000</v>
          </cell>
          <cell r="F694">
            <v>7951426.2000000002</v>
          </cell>
        </row>
        <row r="695">
          <cell r="A695" t="str">
            <v>FPEU2</v>
          </cell>
          <cell r="D695">
            <v>100000</v>
          </cell>
          <cell r="F695">
            <v>7938140.5999999996</v>
          </cell>
        </row>
        <row r="696">
          <cell r="A696" t="str">
            <v>FPEU2</v>
          </cell>
          <cell r="D696">
            <v>100000</v>
          </cell>
          <cell r="F696">
            <v>7944212.2999999998</v>
          </cell>
        </row>
        <row r="697">
          <cell r="A697" t="str">
            <v>FPEU2</v>
          </cell>
          <cell r="D697">
            <v>100000</v>
          </cell>
          <cell r="F697">
            <v>7936953.8000000007</v>
          </cell>
        </row>
        <row r="698">
          <cell r="A698" t="str">
            <v>FPEU2</v>
          </cell>
          <cell r="D698">
            <v>300000</v>
          </cell>
          <cell r="F698">
            <v>23863733.999999996</v>
          </cell>
        </row>
        <row r="699">
          <cell r="A699" t="str">
            <v>FPEU2</v>
          </cell>
          <cell r="D699">
            <v>200000</v>
          </cell>
          <cell r="F699">
            <v>15870983.200000001</v>
          </cell>
        </row>
        <row r="700">
          <cell r="A700" t="str">
            <v>FPEU2</v>
          </cell>
          <cell r="D700">
            <v>1500000</v>
          </cell>
          <cell r="F700">
            <v>119121045</v>
          </cell>
        </row>
        <row r="701">
          <cell r="A701" t="str">
            <v>FPEU2</v>
          </cell>
          <cell r="D701">
            <v>6000000</v>
          </cell>
          <cell r="F701">
            <v>476460426</v>
          </cell>
        </row>
        <row r="702">
          <cell r="A702" t="str">
            <v>FPED1</v>
          </cell>
          <cell r="D702">
            <v>600000</v>
          </cell>
          <cell r="F702">
            <v>9917220.6000000015</v>
          </cell>
        </row>
        <row r="703">
          <cell r="A703" t="str">
            <v>FPED1</v>
          </cell>
          <cell r="D703">
            <v>650000</v>
          </cell>
          <cell r="F703">
            <v>10742020.250000002</v>
          </cell>
        </row>
        <row r="704">
          <cell r="A704" t="str">
            <v>FPED2</v>
          </cell>
          <cell r="D704">
            <v>525000</v>
          </cell>
          <cell r="F704">
            <v>8679475.875</v>
          </cell>
        </row>
        <row r="705">
          <cell r="A705" t="str">
            <v>FPED2</v>
          </cell>
          <cell r="D705">
            <v>500000</v>
          </cell>
          <cell r="F705">
            <v>8264272.5000000009</v>
          </cell>
        </row>
        <row r="706">
          <cell r="A706" t="str">
            <v>FPED2</v>
          </cell>
          <cell r="D706">
            <v>650000</v>
          </cell>
          <cell r="F706">
            <v>10742716.4</v>
          </cell>
        </row>
        <row r="707">
          <cell r="A707" t="str">
            <v>FPED2</v>
          </cell>
          <cell r="D707">
            <v>1700000</v>
          </cell>
          <cell r="F707">
            <v>28187176.399999999</v>
          </cell>
        </row>
        <row r="708">
          <cell r="A708" t="str">
            <v>FPDK1</v>
          </cell>
          <cell r="D708">
            <v>900000</v>
          </cell>
          <cell r="F708">
            <v>9767311.1999999993</v>
          </cell>
        </row>
        <row r="709">
          <cell r="A709" t="str">
            <v>FPCD1</v>
          </cell>
          <cell r="D709">
            <v>80000</v>
          </cell>
          <cell r="F709">
            <v>4204783.3600000003</v>
          </cell>
        </row>
        <row r="710">
          <cell r="A710" t="str">
            <v>FPCD1</v>
          </cell>
          <cell r="D710">
            <v>100000</v>
          </cell>
          <cell r="F710">
            <v>5246885.8</v>
          </cell>
        </row>
        <row r="711">
          <cell r="A711" t="str">
            <v>FPCD2</v>
          </cell>
          <cell r="D711">
            <v>100000</v>
          </cell>
          <cell r="F711">
            <v>5257025.3</v>
          </cell>
        </row>
        <row r="712">
          <cell r="A712" t="str">
            <v>FPCD2</v>
          </cell>
          <cell r="D712">
            <v>100000</v>
          </cell>
          <cell r="F712">
            <v>5161411.3000000007</v>
          </cell>
        </row>
      </sheetData>
      <sheetData sheetId="4">
        <row r="1">
          <cell r="A1" t="str">
            <v>Cur/P/S</v>
          </cell>
          <cell r="D1" t="str">
            <v xml:space="preserve">Fc Amount </v>
          </cell>
          <cell r="F1" t="str">
            <v xml:space="preserve">Eqvt. Pkr </v>
          </cell>
        </row>
        <row r="2">
          <cell r="A2" t="str">
            <v>FSEU2</v>
          </cell>
          <cell r="D2">
            <v>846654</v>
          </cell>
          <cell r="F2">
            <v>69002301</v>
          </cell>
        </row>
        <row r="3">
          <cell r="A3" t="str">
            <v>FSEU2</v>
          </cell>
          <cell r="D3">
            <v>662875</v>
          </cell>
          <cell r="F3">
            <v>54249027.125</v>
          </cell>
        </row>
        <row r="4">
          <cell r="A4" t="str">
            <v>FSEU2</v>
          </cell>
          <cell r="D4">
            <v>1400000</v>
          </cell>
          <cell r="F4">
            <v>114730000</v>
          </cell>
        </row>
        <row r="5">
          <cell r="A5" t="str">
            <v>FSEU2</v>
          </cell>
          <cell r="D5">
            <v>7422000</v>
          </cell>
          <cell r="F5">
            <v>612323906.39999998</v>
          </cell>
        </row>
        <row r="6">
          <cell r="A6" t="str">
            <v>FSJY2</v>
          </cell>
          <cell r="D6">
            <v>115900000</v>
          </cell>
          <cell r="F6">
            <v>62065609.000000007</v>
          </cell>
        </row>
        <row r="7">
          <cell r="A7" t="str">
            <v>FSJY2</v>
          </cell>
          <cell r="D7">
            <v>6363738</v>
          </cell>
          <cell r="F7">
            <v>3281385.1348440005</v>
          </cell>
        </row>
        <row r="8">
          <cell r="A8" t="str">
            <v>FSJY2</v>
          </cell>
          <cell r="D8">
            <v>6363738</v>
          </cell>
          <cell r="F8">
            <v>3284439.729084</v>
          </cell>
        </row>
        <row r="9">
          <cell r="A9" t="str">
            <v>FSJY2</v>
          </cell>
          <cell r="D9">
            <v>11027262</v>
          </cell>
          <cell r="F9">
            <v>5691368.4089159993</v>
          </cell>
        </row>
        <row r="10">
          <cell r="A10" t="str">
            <v>FSJY2</v>
          </cell>
          <cell r="D10">
            <v>12727476</v>
          </cell>
          <cell r="F10">
            <v>6535151.6467680009</v>
          </cell>
        </row>
        <row r="11">
          <cell r="A11" t="str">
            <v>FSJY2</v>
          </cell>
          <cell r="D11">
            <v>11027262</v>
          </cell>
          <cell r="F11">
            <v>5662146.1646160008</v>
          </cell>
        </row>
        <row r="12">
          <cell r="A12" t="str">
            <v>FSJY2</v>
          </cell>
          <cell r="D12">
            <v>25228488</v>
          </cell>
          <cell r="F12">
            <v>12839130.742031999</v>
          </cell>
        </row>
        <row r="13">
          <cell r="A13" t="str">
            <v>FSJY2</v>
          </cell>
          <cell r="D13">
            <v>25228488</v>
          </cell>
          <cell r="F13">
            <v>12852047.727888001</v>
          </cell>
        </row>
        <row r="14">
          <cell r="A14" t="str">
            <v>FSJY2</v>
          </cell>
          <cell r="D14">
            <v>845000</v>
          </cell>
          <cell r="F14">
            <v>438090.25</v>
          </cell>
        </row>
        <row r="15">
          <cell r="A15" t="str">
            <v>FSJY2</v>
          </cell>
          <cell r="D15">
            <v>845000</v>
          </cell>
          <cell r="F15">
            <v>443802.44999999995</v>
          </cell>
        </row>
        <row r="16">
          <cell r="A16" t="str">
            <v>FSJY2</v>
          </cell>
          <cell r="D16">
            <v>27490536</v>
          </cell>
          <cell r="F16">
            <v>14317263.582552001</v>
          </cell>
        </row>
        <row r="17">
          <cell r="A17" t="str">
            <v>FSJY2</v>
          </cell>
          <cell r="D17">
            <v>19974870</v>
          </cell>
          <cell r="F17">
            <v>10395901.116630001</v>
          </cell>
        </row>
        <row r="18">
          <cell r="A18" t="str">
            <v>FSJY2</v>
          </cell>
          <cell r="D18">
            <v>6363738</v>
          </cell>
          <cell r="F18">
            <v>3312001.0783620002</v>
          </cell>
        </row>
        <row r="19">
          <cell r="A19" t="str">
            <v>FSJY3</v>
          </cell>
          <cell r="D19">
            <v>1000000000</v>
          </cell>
          <cell r="F19">
            <v>543341000</v>
          </cell>
        </row>
        <row r="20">
          <cell r="A20" t="str">
            <v>FSJY3</v>
          </cell>
          <cell r="D20">
            <v>1000000000</v>
          </cell>
          <cell r="F20">
            <v>543341000</v>
          </cell>
        </row>
        <row r="21">
          <cell r="A21" t="str">
            <v>FSJY3</v>
          </cell>
          <cell r="D21">
            <v>1000000000</v>
          </cell>
          <cell r="F21">
            <v>525776000</v>
          </cell>
        </row>
        <row r="22">
          <cell r="A22" t="str">
            <v>FSJY3</v>
          </cell>
          <cell r="D22">
            <v>1000000000</v>
          </cell>
          <cell r="F22">
            <v>546996000</v>
          </cell>
        </row>
        <row r="23">
          <cell r="A23" t="str">
            <v>FSJY3</v>
          </cell>
          <cell r="D23">
            <v>1000000000</v>
          </cell>
          <cell r="F23">
            <v>546996000</v>
          </cell>
        </row>
        <row r="24">
          <cell r="A24" t="str">
            <v>FSJY2</v>
          </cell>
          <cell r="D24">
            <v>100000000</v>
          </cell>
          <cell r="F24">
            <v>51694900</v>
          </cell>
        </row>
        <row r="25">
          <cell r="A25" t="str">
            <v>FSJY2</v>
          </cell>
          <cell r="D25">
            <v>100000000</v>
          </cell>
          <cell r="F25">
            <v>50309300</v>
          </cell>
        </row>
        <row r="26">
          <cell r="A26" t="str">
            <v>FSJY2</v>
          </cell>
          <cell r="D26">
            <v>100000000</v>
          </cell>
          <cell r="F26">
            <v>51476800</v>
          </cell>
        </row>
        <row r="27">
          <cell r="A27" t="str">
            <v>FSJY2</v>
          </cell>
          <cell r="D27">
            <v>100000000</v>
          </cell>
          <cell r="F27">
            <v>50000000</v>
          </cell>
        </row>
        <row r="28">
          <cell r="A28" t="str">
            <v>FSJY2</v>
          </cell>
          <cell r="D28">
            <v>100000000</v>
          </cell>
          <cell r="F28">
            <v>51788800</v>
          </cell>
        </row>
        <row r="29">
          <cell r="A29" t="str">
            <v>FSJY2</v>
          </cell>
          <cell r="D29">
            <v>100000000</v>
          </cell>
          <cell r="F29">
            <v>50331099.999999993</v>
          </cell>
        </row>
        <row r="30">
          <cell r="A30" t="str">
            <v>FSJY2</v>
          </cell>
          <cell r="D30">
            <v>200000000</v>
          </cell>
          <cell r="F30">
            <v>106350799.99999999</v>
          </cell>
        </row>
        <row r="31">
          <cell r="A31" t="str">
            <v>FSJY2</v>
          </cell>
          <cell r="D31">
            <v>200000000</v>
          </cell>
          <cell r="F31">
            <v>106350799.99999999</v>
          </cell>
        </row>
        <row r="32">
          <cell r="A32" t="str">
            <v>FSSF2</v>
          </cell>
          <cell r="D32">
            <v>948486</v>
          </cell>
          <cell r="F32">
            <v>47452754.579999998</v>
          </cell>
        </row>
        <row r="33">
          <cell r="A33" t="str">
            <v>FSUS2</v>
          </cell>
          <cell r="D33">
            <v>5000000</v>
          </cell>
          <cell r="F33">
            <v>315000000</v>
          </cell>
        </row>
        <row r="34">
          <cell r="A34" t="str">
            <v>FSUS2</v>
          </cell>
          <cell r="D34">
            <v>25799794</v>
          </cell>
          <cell r="F34">
            <v>1624355030.24</v>
          </cell>
        </row>
        <row r="35">
          <cell r="A35" t="str">
            <v>FSUS2</v>
          </cell>
          <cell r="D35">
            <v>1126000</v>
          </cell>
          <cell r="F35">
            <v>70014680</v>
          </cell>
        </row>
        <row r="36">
          <cell r="A36" t="str">
            <v>FSUS2</v>
          </cell>
          <cell r="D36">
            <v>485452</v>
          </cell>
          <cell r="F36">
            <v>30204823.439999998</v>
          </cell>
        </row>
        <row r="37">
          <cell r="A37" t="str">
            <v>FSUS2</v>
          </cell>
          <cell r="D37">
            <v>1266288</v>
          </cell>
          <cell r="F37">
            <v>79003708.320000008</v>
          </cell>
        </row>
        <row r="38">
          <cell r="A38" t="str">
            <v>FSUS2</v>
          </cell>
          <cell r="D38">
            <v>199000</v>
          </cell>
          <cell r="F38">
            <v>12596700</v>
          </cell>
        </row>
        <row r="39">
          <cell r="A39" t="str">
            <v>FSUS2</v>
          </cell>
          <cell r="D39">
            <v>940600</v>
          </cell>
          <cell r="F39">
            <v>57828088</v>
          </cell>
        </row>
        <row r="40">
          <cell r="A40" t="str">
            <v>FSUS2</v>
          </cell>
          <cell r="D40">
            <v>220550</v>
          </cell>
          <cell r="F40">
            <v>13689538.5</v>
          </cell>
        </row>
        <row r="41">
          <cell r="A41" t="str">
            <v>FSUS2</v>
          </cell>
          <cell r="D41">
            <v>64846</v>
          </cell>
          <cell r="F41">
            <v>4018506.62</v>
          </cell>
        </row>
        <row r="42">
          <cell r="A42" t="str">
            <v>FSUS2</v>
          </cell>
          <cell r="D42">
            <v>362584</v>
          </cell>
          <cell r="F42">
            <v>22295290.16</v>
          </cell>
        </row>
        <row r="43">
          <cell r="A43" t="str">
            <v>FSUS2</v>
          </cell>
          <cell r="D43">
            <v>244521</v>
          </cell>
          <cell r="F43">
            <v>15040486.709999999</v>
          </cell>
        </row>
        <row r="44">
          <cell r="A44" t="str">
            <v>FSUS2</v>
          </cell>
          <cell r="D44">
            <v>4464</v>
          </cell>
          <cell r="F44">
            <v>275205.59999999998</v>
          </cell>
        </row>
        <row r="45">
          <cell r="A45" t="str">
            <v>FSUS2</v>
          </cell>
          <cell r="D45">
            <v>32174.65</v>
          </cell>
          <cell r="F45">
            <v>1983567.1725000001</v>
          </cell>
        </row>
        <row r="46">
          <cell r="A46" t="str">
            <v>FSUS2</v>
          </cell>
          <cell r="D46">
            <v>16224</v>
          </cell>
          <cell r="F46">
            <v>999560.64</v>
          </cell>
        </row>
        <row r="47">
          <cell r="A47" t="str">
            <v>FSUS2</v>
          </cell>
          <cell r="D47">
            <v>44955</v>
          </cell>
          <cell r="F47">
            <v>2785411.8</v>
          </cell>
        </row>
        <row r="48">
          <cell r="A48" t="str">
            <v>FSUS2</v>
          </cell>
          <cell r="D48">
            <v>51293.4</v>
          </cell>
          <cell r="F48">
            <v>3166341.5819999999</v>
          </cell>
        </row>
        <row r="49">
          <cell r="A49" t="str">
            <v>FSUS2</v>
          </cell>
          <cell r="D49">
            <v>51643.4</v>
          </cell>
          <cell r="F49">
            <v>3187947.0819999999</v>
          </cell>
        </row>
        <row r="50">
          <cell r="A50" t="str">
            <v>FSUS2</v>
          </cell>
          <cell r="D50">
            <v>13436</v>
          </cell>
          <cell r="F50">
            <v>830076.08</v>
          </cell>
        </row>
        <row r="51">
          <cell r="A51" t="str">
            <v>FSUS2</v>
          </cell>
          <cell r="D51">
            <v>13436</v>
          </cell>
          <cell r="F51">
            <v>830076.08</v>
          </cell>
        </row>
        <row r="52">
          <cell r="A52" t="str">
            <v>FSUS2</v>
          </cell>
          <cell r="D52">
            <v>1656.87</v>
          </cell>
          <cell r="F52">
            <v>102394.56599999999</v>
          </cell>
        </row>
        <row r="53">
          <cell r="A53" t="str">
            <v>FSUS2</v>
          </cell>
          <cell r="D53">
            <v>2223.19</v>
          </cell>
          <cell r="F53">
            <v>136948.50400000002</v>
          </cell>
        </row>
        <row r="54">
          <cell r="A54" t="str">
            <v>FSUS2</v>
          </cell>
          <cell r="D54">
            <v>791.61</v>
          </cell>
          <cell r="F54">
            <v>48486.112500000003</v>
          </cell>
        </row>
        <row r="55">
          <cell r="A55" t="str">
            <v>FSUS2</v>
          </cell>
          <cell r="D55">
            <v>392.69</v>
          </cell>
          <cell r="F55">
            <v>23946.236199999999</v>
          </cell>
        </row>
        <row r="56">
          <cell r="A56" t="str">
            <v>FSUS2</v>
          </cell>
          <cell r="D56">
            <v>2200000</v>
          </cell>
          <cell r="F56">
            <v>134442000</v>
          </cell>
        </row>
        <row r="57">
          <cell r="A57" t="str">
            <v>FSUS2</v>
          </cell>
          <cell r="D57">
            <v>21420</v>
          </cell>
          <cell r="F57">
            <v>1321614</v>
          </cell>
        </row>
        <row r="58">
          <cell r="A58" t="str">
            <v>FSUS2</v>
          </cell>
          <cell r="D58">
            <v>35200</v>
          </cell>
          <cell r="F58">
            <v>2150368</v>
          </cell>
        </row>
        <row r="59">
          <cell r="A59" t="str">
            <v>FSUS2</v>
          </cell>
          <cell r="D59">
            <v>35200</v>
          </cell>
          <cell r="F59">
            <v>2150368</v>
          </cell>
        </row>
        <row r="60">
          <cell r="A60" t="str">
            <v>FSUS2</v>
          </cell>
          <cell r="D60">
            <v>21420</v>
          </cell>
          <cell r="F60">
            <v>1321614</v>
          </cell>
        </row>
        <row r="61">
          <cell r="A61" t="str">
            <v>FSUS2</v>
          </cell>
          <cell r="D61">
            <v>440</v>
          </cell>
          <cell r="F61">
            <v>27222.799999999999</v>
          </cell>
        </row>
        <row r="62">
          <cell r="A62" t="str">
            <v>FSUS2</v>
          </cell>
          <cell r="D62">
            <v>440</v>
          </cell>
          <cell r="F62">
            <v>27222.799999999999</v>
          </cell>
        </row>
        <row r="63">
          <cell r="A63" t="str">
            <v>FSUS2</v>
          </cell>
          <cell r="D63">
            <v>46083.4</v>
          </cell>
          <cell r="F63">
            <v>2870995.82</v>
          </cell>
        </row>
        <row r="64">
          <cell r="A64" t="str">
            <v>FSUS2</v>
          </cell>
          <cell r="D64">
            <v>615000</v>
          </cell>
          <cell r="F64">
            <v>38142300</v>
          </cell>
        </row>
        <row r="65">
          <cell r="A65" t="str">
            <v>FSUS2</v>
          </cell>
          <cell r="D65">
            <v>10000000</v>
          </cell>
          <cell r="F65">
            <v>614100000</v>
          </cell>
        </row>
        <row r="66">
          <cell r="A66" t="str">
            <v>FSUS2</v>
          </cell>
          <cell r="D66">
            <v>5000000</v>
          </cell>
          <cell r="F66">
            <v>304750000</v>
          </cell>
        </row>
        <row r="67">
          <cell r="A67" t="str">
            <v>FSUS2</v>
          </cell>
          <cell r="D67">
            <v>42503.040000000001</v>
          </cell>
          <cell r="F67">
            <v>2539556.64</v>
          </cell>
        </row>
        <row r="68">
          <cell r="A68" t="str">
            <v>FSUS3</v>
          </cell>
          <cell r="D68">
            <v>8620689.6600000001</v>
          </cell>
          <cell r="F68">
            <v>525775862.36340004</v>
          </cell>
        </row>
        <row r="69">
          <cell r="A69" t="str">
            <v>FSUS3</v>
          </cell>
          <cell r="D69">
            <v>8908685.9700000007</v>
          </cell>
          <cell r="F69">
            <v>543340757.31030011</v>
          </cell>
        </row>
        <row r="70">
          <cell r="A70" t="str">
            <v>FSUS3</v>
          </cell>
          <cell r="D70">
            <v>8908685.9700000007</v>
          </cell>
          <cell r="F70">
            <v>543340757.31030011</v>
          </cell>
        </row>
        <row r="71">
          <cell r="A71" t="str">
            <v>FSUS3</v>
          </cell>
          <cell r="D71">
            <v>8968609.8699999992</v>
          </cell>
          <cell r="F71">
            <v>546995515.97130001</v>
          </cell>
        </row>
        <row r="72">
          <cell r="A72" t="str">
            <v>FSUS3</v>
          </cell>
          <cell r="D72">
            <v>8968609.8699999992</v>
          </cell>
          <cell r="F72">
            <v>546995515.97130001</v>
          </cell>
        </row>
        <row r="73">
          <cell r="A73" t="str">
            <v>FSUS2</v>
          </cell>
          <cell r="D73">
            <v>847457.63</v>
          </cell>
          <cell r="F73">
            <v>51694915.43</v>
          </cell>
        </row>
        <row r="74">
          <cell r="A74" t="str">
            <v>FSUS2</v>
          </cell>
          <cell r="D74">
            <v>824742.27</v>
          </cell>
          <cell r="F74">
            <v>50309278.469999999</v>
          </cell>
        </row>
        <row r="75">
          <cell r="A75" t="str">
            <v>FSUS2</v>
          </cell>
          <cell r="D75">
            <v>843881.86</v>
          </cell>
          <cell r="F75">
            <v>51476793.460000001</v>
          </cell>
        </row>
        <row r="76">
          <cell r="A76" t="str">
            <v>FSUS2</v>
          </cell>
          <cell r="D76">
            <v>819672.13</v>
          </cell>
          <cell r="F76">
            <v>49999999.93</v>
          </cell>
        </row>
        <row r="77">
          <cell r="A77" t="str">
            <v>FSUS2</v>
          </cell>
          <cell r="D77">
            <v>851788.76</v>
          </cell>
          <cell r="F77">
            <v>51788756.607999995</v>
          </cell>
        </row>
        <row r="78">
          <cell r="A78" t="str">
            <v>FSUS2</v>
          </cell>
          <cell r="D78">
            <v>827814.57</v>
          </cell>
          <cell r="F78">
            <v>50331125.855999991</v>
          </cell>
        </row>
        <row r="79">
          <cell r="A79" t="str">
            <v>FSUS2</v>
          </cell>
          <cell r="D79">
            <v>1754385.96</v>
          </cell>
          <cell r="F79">
            <v>106350876.8952</v>
          </cell>
        </row>
        <row r="80">
          <cell r="A80" t="str">
            <v>FSUS2</v>
          </cell>
          <cell r="D80">
            <v>1754385.96</v>
          </cell>
          <cell r="F80">
            <v>106350876.8952</v>
          </cell>
        </row>
        <row r="81">
          <cell r="A81" t="str">
            <v>FPEU2</v>
          </cell>
          <cell r="D81">
            <v>17000</v>
          </cell>
          <cell r="F81">
            <v>1326340</v>
          </cell>
        </row>
        <row r="82">
          <cell r="A82" t="str">
            <v>FPEU2</v>
          </cell>
          <cell r="D82">
            <v>48716</v>
          </cell>
          <cell r="F82">
            <v>3775490</v>
          </cell>
        </row>
        <row r="83">
          <cell r="A83" t="str">
            <v>FPEU2</v>
          </cell>
          <cell r="D83">
            <v>7962.1</v>
          </cell>
          <cell r="F83">
            <v>621185.52538000001</v>
          </cell>
        </row>
        <row r="84">
          <cell r="A84" t="str">
            <v>FPEU2</v>
          </cell>
          <cell r="D84">
            <v>11314</v>
          </cell>
          <cell r="F84">
            <v>889824.60340000002</v>
          </cell>
        </row>
        <row r="85">
          <cell r="A85" t="str">
            <v>FPEU2</v>
          </cell>
          <cell r="D85">
            <v>11486.5</v>
          </cell>
          <cell r="F85">
            <v>901690.25</v>
          </cell>
        </row>
        <row r="86">
          <cell r="A86" t="str">
            <v>FPEU2</v>
          </cell>
          <cell r="D86">
            <v>6854</v>
          </cell>
          <cell r="F86">
            <v>536138.38580000005</v>
          </cell>
        </row>
        <row r="87">
          <cell r="A87" t="str">
            <v>FPEU2</v>
          </cell>
          <cell r="D87">
            <v>3225</v>
          </cell>
          <cell r="F87">
            <v>253810.40250000003</v>
          </cell>
        </row>
        <row r="88">
          <cell r="A88" t="str">
            <v>FPEU2</v>
          </cell>
          <cell r="D88">
            <v>11909.75</v>
          </cell>
          <cell r="F88">
            <v>944443.17499999993</v>
          </cell>
        </row>
        <row r="89">
          <cell r="A89" t="str">
            <v>FPEU2</v>
          </cell>
          <cell r="D89">
            <v>12900</v>
          </cell>
          <cell r="F89">
            <v>1028549.25</v>
          </cell>
        </row>
        <row r="90">
          <cell r="A90" t="str">
            <v>FPEU2</v>
          </cell>
          <cell r="D90">
            <v>18558.32</v>
          </cell>
          <cell r="F90">
            <v>1450332.7080000001</v>
          </cell>
        </row>
        <row r="91">
          <cell r="A91" t="str">
            <v>FPEU2</v>
          </cell>
          <cell r="D91">
            <v>10321.92</v>
          </cell>
          <cell r="F91">
            <v>801034.66598399996</v>
          </cell>
        </row>
        <row r="92">
          <cell r="A92" t="str">
            <v>FPEU2</v>
          </cell>
          <cell r="D92">
            <v>29095.1</v>
          </cell>
          <cell r="F92">
            <v>2265053.5349999997</v>
          </cell>
        </row>
        <row r="93">
          <cell r="A93" t="str">
            <v>FPEU2</v>
          </cell>
          <cell r="D93">
            <v>29548.98</v>
          </cell>
          <cell r="F93">
            <v>2281181.2560000001</v>
          </cell>
        </row>
        <row r="94">
          <cell r="A94" t="str">
            <v>FPEU2</v>
          </cell>
          <cell r="D94">
            <v>30112.16</v>
          </cell>
          <cell r="F94">
            <v>2303580.2399999998</v>
          </cell>
        </row>
        <row r="95">
          <cell r="A95" t="str">
            <v>FPEU2</v>
          </cell>
          <cell r="D95">
            <v>16896</v>
          </cell>
          <cell r="F95">
            <v>1306060.8</v>
          </cell>
        </row>
        <row r="96">
          <cell r="A96" t="str">
            <v>FPEU2</v>
          </cell>
          <cell r="D96">
            <v>25158.14</v>
          </cell>
          <cell r="F96">
            <v>1944221.0592</v>
          </cell>
        </row>
        <row r="97">
          <cell r="A97" t="str">
            <v>FPEU2</v>
          </cell>
          <cell r="D97">
            <v>13569.12</v>
          </cell>
          <cell r="F97">
            <v>1070603.5680000002</v>
          </cell>
        </row>
        <row r="98">
          <cell r="A98" t="str">
            <v>FPEU2</v>
          </cell>
          <cell r="D98">
            <v>15307.57</v>
          </cell>
          <cell r="F98">
            <v>1207767.273</v>
          </cell>
        </row>
        <row r="99">
          <cell r="A99" t="str">
            <v>FPEU2</v>
          </cell>
          <cell r="D99">
            <v>49836.32</v>
          </cell>
          <cell r="F99">
            <v>3907167.4880000004</v>
          </cell>
        </row>
        <row r="100">
          <cell r="A100" t="str">
            <v>FPEU2</v>
          </cell>
          <cell r="D100">
            <v>27951.25</v>
          </cell>
          <cell r="F100">
            <v>2192775.5625</v>
          </cell>
        </row>
        <row r="101">
          <cell r="A101" t="str">
            <v>FPEU2</v>
          </cell>
          <cell r="D101">
            <v>49830.64</v>
          </cell>
          <cell r="F101">
            <v>3876823.7919999999</v>
          </cell>
        </row>
        <row r="102">
          <cell r="A102" t="str">
            <v>FPEU2</v>
          </cell>
          <cell r="D102">
            <v>59581.18</v>
          </cell>
          <cell r="F102">
            <v>4700955.102</v>
          </cell>
        </row>
        <row r="103">
          <cell r="A103" t="str">
            <v>FPEU2</v>
          </cell>
          <cell r="D103">
            <v>15784.58</v>
          </cell>
          <cell r="F103">
            <v>1235932.6140000001</v>
          </cell>
        </row>
        <row r="104">
          <cell r="A104" t="str">
            <v>FPEU2</v>
          </cell>
          <cell r="D104">
            <v>29601.32</v>
          </cell>
          <cell r="F104">
            <v>2320743.4880000004</v>
          </cell>
        </row>
        <row r="105">
          <cell r="A105" t="str">
            <v>FPEU2</v>
          </cell>
          <cell r="D105">
            <v>14245.3</v>
          </cell>
          <cell r="F105">
            <v>1131076.82</v>
          </cell>
        </row>
        <row r="106">
          <cell r="A106" t="str">
            <v>FPEU2</v>
          </cell>
          <cell r="D106">
            <v>24381.4</v>
          </cell>
          <cell r="F106">
            <v>1935883.1600000001</v>
          </cell>
        </row>
        <row r="107">
          <cell r="A107" t="str">
            <v>FPEU2</v>
          </cell>
          <cell r="D107">
            <v>49631.839999999997</v>
          </cell>
          <cell r="F107">
            <v>3940768.0959999999</v>
          </cell>
        </row>
        <row r="108">
          <cell r="A108" t="str">
            <v>FPEU2</v>
          </cell>
          <cell r="D108">
            <v>50000</v>
          </cell>
          <cell r="F108">
            <v>4079500</v>
          </cell>
        </row>
        <row r="109">
          <cell r="A109" t="str">
            <v>FPEU2</v>
          </cell>
          <cell r="D109">
            <v>50000</v>
          </cell>
          <cell r="F109">
            <v>4095000.0000000005</v>
          </cell>
        </row>
        <row r="110">
          <cell r="A110" t="str">
            <v>FPEU2</v>
          </cell>
          <cell r="D110">
            <v>50000</v>
          </cell>
          <cell r="F110">
            <v>4117499.9999999995</v>
          </cell>
        </row>
        <row r="111">
          <cell r="A111" t="str">
            <v>FPEU2</v>
          </cell>
          <cell r="D111">
            <v>14896.98</v>
          </cell>
          <cell r="F111">
            <v>1168966.0205999999</v>
          </cell>
        </row>
        <row r="112">
          <cell r="A112" t="str">
            <v>FPEU2</v>
          </cell>
          <cell r="D112">
            <v>14522.76</v>
          </cell>
          <cell r="F112">
            <v>1146571.902</v>
          </cell>
        </row>
        <row r="113">
          <cell r="A113" t="str">
            <v>FPEU2</v>
          </cell>
          <cell r="D113">
            <v>48600</v>
          </cell>
          <cell r="F113">
            <v>3817530</v>
          </cell>
        </row>
        <row r="114">
          <cell r="A114" t="str">
            <v>FPEU2</v>
          </cell>
          <cell r="D114">
            <v>32995.53</v>
          </cell>
          <cell r="F114">
            <v>2586849.5520000001</v>
          </cell>
        </row>
        <row r="115">
          <cell r="A115" t="str">
            <v>FPEU2</v>
          </cell>
          <cell r="D115">
            <v>11438.28</v>
          </cell>
          <cell r="F115">
            <v>884179.04399999999</v>
          </cell>
        </row>
        <row r="116">
          <cell r="A116" t="str">
            <v>FPEU2</v>
          </cell>
          <cell r="D116">
            <v>15624.72</v>
          </cell>
          <cell r="F116">
            <v>1214040.7439999999</v>
          </cell>
        </row>
        <row r="117">
          <cell r="A117" t="str">
            <v>FPEU2</v>
          </cell>
          <cell r="D117">
            <v>31382.16</v>
          </cell>
          <cell r="F117">
            <v>2455264.8812159998</v>
          </cell>
        </row>
        <row r="118">
          <cell r="A118" t="str">
            <v>FPEU2</v>
          </cell>
          <cell r="D118">
            <v>14919.66</v>
          </cell>
          <cell r="F118">
            <v>1169253.7542000001</v>
          </cell>
        </row>
        <row r="119">
          <cell r="A119" t="str">
            <v>FPEU2</v>
          </cell>
          <cell r="D119">
            <v>15114.03</v>
          </cell>
          <cell r="F119">
            <v>1186451.355</v>
          </cell>
        </row>
        <row r="120">
          <cell r="A120" t="str">
            <v>FPEU2</v>
          </cell>
          <cell r="D120">
            <v>53900</v>
          </cell>
          <cell r="F120">
            <v>4244625</v>
          </cell>
        </row>
        <row r="121">
          <cell r="A121" t="str">
            <v>FPEU2</v>
          </cell>
          <cell r="D121">
            <v>16250</v>
          </cell>
          <cell r="F121">
            <v>1261000</v>
          </cell>
        </row>
        <row r="122">
          <cell r="A122" t="str">
            <v>FPEU2</v>
          </cell>
          <cell r="D122">
            <v>112750</v>
          </cell>
          <cell r="F122">
            <v>9116468.9000000004</v>
          </cell>
        </row>
        <row r="123">
          <cell r="A123" t="str">
            <v>FPEU2</v>
          </cell>
          <cell r="D123">
            <v>526240</v>
          </cell>
          <cell r="F123">
            <v>42662276.799999997</v>
          </cell>
        </row>
        <row r="124">
          <cell r="A124" t="str">
            <v>FPEU2</v>
          </cell>
          <cell r="D124">
            <v>15000</v>
          </cell>
          <cell r="F124">
            <v>1196250</v>
          </cell>
        </row>
        <row r="125">
          <cell r="A125" t="str">
            <v>FPEU2</v>
          </cell>
          <cell r="D125">
            <v>17200</v>
          </cell>
          <cell r="F125">
            <v>1370496.0000000002</v>
          </cell>
        </row>
        <row r="126">
          <cell r="A126" t="str">
            <v>FPEU2</v>
          </cell>
          <cell r="D126">
            <v>12000</v>
          </cell>
          <cell r="F126">
            <v>955440</v>
          </cell>
        </row>
        <row r="127">
          <cell r="A127" t="str">
            <v>FPEU2</v>
          </cell>
          <cell r="D127">
            <v>84480</v>
          </cell>
          <cell r="F127">
            <v>6768537.6000000006</v>
          </cell>
        </row>
        <row r="128">
          <cell r="A128" t="str">
            <v>FPEU2</v>
          </cell>
          <cell r="D128">
            <v>50800</v>
          </cell>
          <cell r="F128">
            <v>4025900</v>
          </cell>
        </row>
        <row r="129">
          <cell r="A129" t="str">
            <v>FPEU2</v>
          </cell>
          <cell r="D129">
            <v>19900</v>
          </cell>
          <cell r="F129">
            <v>1556180</v>
          </cell>
        </row>
        <row r="130">
          <cell r="A130" t="str">
            <v>FPEU2</v>
          </cell>
          <cell r="D130">
            <v>19000</v>
          </cell>
          <cell r="F130">
            <v>1473450</v>
          </cell>
        </row>
        <row r="131">
          <cell r="A131" t="str">
            <v>FPEU2</v>
          </cell>
          <cell r="D131">
            <v>91500</v>
          </cell>
          <cell r="F131">
            <v>7141575</v>
          </cell>
        </row>
        <row r="132">
          <cell r="A132" t="str">
            <v>FPEU2</v>
          </cell>
          <cell r="D132">
            <v>7300</v>
          </cell>
          <cell r="F132">
            <v>574284.43000000005</v>
          </cell>
        </row>
        <row r="133">
          <cell r="A133" t="str">
            <v>FPEU2</v>
          </cell>
          <cell r="D133">
            <v>10000</v>
          </cell>
          <cell r="F133">
            <v>782500</v>
          </cell>
        </row>
        <row r="134">
          <cell r="A134" t="str">
            <v>FPEU2</v>
          </cell>
          <cell r="D134">
            <v>100000</v>
          </cell>
          <cell r="F134">
            <v>8020999.9999999991</v>
          </cell>
        </row>
        <row r="135">
          <cell r="A135" t="str">
            <v>FPEU2</v>
          </cell>
          <cell r="D135">
            <v>55370.23</v>
          </cell>
          <cell r="F135">
            <v>4434048.0184000004</v>
          </cell>
        </row>
        <row r="136">
          <cell r="A136" t="str">
            <v>FPEU2</v>
          </cell>
          <cell r="D136">
            <v>100000</v>
          </cell>
          <cell r="F136">
            <v>8042000</v>
          </cell>
        </row>
        <row r="137">
          <cell r="A137" t="str">
            <v>FPEU2</v>
          </cell>
          <cell r="D137">
            <v>9067.98</v>
          </cell>
          <cell r="F137">
            <v>702043.01159999997</v>
          </cell>
        </row>
        <row r="138">
          <cell r="A138" t="str">
            <v>FPEU2</v>
          </cell>
          <cell r="D138">
            <v>66706.7</v>
          </cell>
          <cell r="F138">
            <v>5156427.9099999992</v>
          </cell>
        </row>
        <row r="139">
          <cell r="A139" t="str">
            <v>FPEU2</v>
          </cell>
          <cell r="D139">
            <v>100429.97</v>
          </cell>
          <cell r="F139">
            <v>7909864.4372000005</v>
          </cell>
        </row>
        <row r="140">
          <cell r="A140" t="str">
            <v>FPEU2</v>
          </cell>
          <cell r="D140">
            <v>50654.1</v>
          </cell>
          <cell r="F140">
            <v>3989516.9160000002</v>
          </cell>
        </row>
        <row r="141">
          <cell r="A141" t="str">
            <v>FPEU2</v>
          </cell>
          <cell r="D141">
            <v>30720</v>
          </cell>
          <cell r="F141">
            <v>2485248</v>
          </cell>
        </row>
        <row r="142">
          <cell r="A142" t="str">
            <v>FPEU2</v>
          </cell>
          <cell r="D142">
            <v>35813.4</v>
          </cell>
          <cell r="F142">
            <v>2820305.25</v>
          </cell>
        </row>
        <row r="143">
          <cell r="A143" t="str">
            <v>FPEU2</v>
          </cell>
          <cell r="D143">
            <v>26745.89</v>
          </cell>
          <cell r="F143">
            <v>2093400.8102999998</v>
          </cell>
        </row>
        <row r="144">
          <cell r="A144" t="str">
            <v>FPEU2</v>
          </cell>
          <cell r="D144">
            <v>44789.8</v>
          </cell>
          <cell r="F144">
            <v>3551831.14</v>
          </cell>
        </row>
        <row r="145">
          <cell r="A145" t="str">
            <v>FPEU2</v>
          </cell>
          <cell r="D145">
            <v>38355.82</v>
          </cell>
          <cell r="F145">
            <v>3149012.8219999997</v>
          </cell>
        </row>
        <row r="146">
          <cell r="A146" t="str">
            <v>FPEU2</v>
          </cell>
          <cell r="D146">
            <v>22720.5</v>
          </cell>
          <cell r="F146">
            <v>1829000.25</v>
          </cell>
        </row>
        <row r="147">
          <cell r="A147" t="str">
            <v>FPEU2</v>
          </cell>
          <cell r="D147">
            <v>40221.82</v>
          </cell>
          <cell r="F147">
            <v>3310658.0041999999</v>
          </cell>
        </row>
        <row r="148">
          <cell r="A148" t="str">
            <v>FPEU2</v>
          </cell>
          <cell r="D148">
            <v>125929.65</v>
          </cell>
          <cell r="F148">
            <v>9757029.2819999997</v>
          </cell>
        </row>
        <row r="149">
          <cell r="A149" t="str">
            <v>FPEU2</v>
          </cell>
          <cell r="D149">
            <v>104949.08</v>
          </cell>
          <cell r="F149">
            <v>8131454.7184000006</v>
          </cell>
        </row>
        <row r="150">
          <cell r="A150" t="str">
            <v>FPEU2</v>
          </cell>
          <cell r="D150">
            <v>92254.26</v>
          </cell>
          <cell r="F150">
            <v>7241959.4099999992</v>
          </cell>
        </row>
        <row r="151">
          <cell r="A151" t="str">
            <v>FPEU2</v>
          </cell>
          <cell r="D151">
            <v>69203.61</v>
          </cell>
          <cell r="F151">
            <v>5394421.3995000003</v>
          </cell>
        </row>
        <row r="152">
          <cell r="A152" t="str">
            <v>FPEU2</v>
          </cell>
          <cell r="D152">
            <v>104977.11</v>
          </cell>
          <cell r="F152">
            <v>8259599.0148000009</v>
          </cell>
        </row>
        <row r="153">
          <cell r="A153" t="str">
            <v>FPEU2</v>
          </cell>
          <cell r="D153">
            <v>62661.38</v>
          </cell>
          <cell r="F153">
            <v>4956515.1579999998</v>
          </cell>
        </row>
        <row r="154">
          <cell r="A154" t="str">
            <v>FPEU2</v>
          </cell>
          <cell r="D154">
            <v>46168.29</v>
          </cell>
          <cell r="F154">
            <v>3642678.0810000002</v>
          </cell>
        </row>
        <row r="155">
          <cell r="A155" t="str">
            <v>FPJY3</v>
          </cell>
          <cell r="D155">
            <v>1000000000</v>
          </cell>
          <cell r="F155">
            <v>525776000</v>
          </cell>
        </row>
        <row r="156">
          <cell r="A156" t="str">
            <v>FPJY3</v>
          </cell>
          <cell r="D156">
            <v>1000000000</v>
          </cell>
          <cell r="F156">
            <v>543341000</v>
          </cell>
        </row>
        <row r="157">
          <cell r="A157" t="str">
            <v>FPJY3</v>
          </cell>
          <cell r="D157">
            <v>1000000000</v>
          </cell>
          <cell r="F157">
            <v>543341000</v>
          </cell>
        </row>
        <row r="158">
          <cell r="A158" t="str">
            <v>FPJY3</v>
          </cell>
          <cell r="D158">
            <v>1000000000</v>
          </cell>
          <cell r="F158">
            <v>546996000</v>
          </cell>
        </row>
        <row r="159">
          <cell r="A159" t="str">
            <v>FPJY3</v>
          </cell>
          <cell r="D159">
            <v>1000000000</v>
          </cell>
          <cell r="F159">
            <v>546996000</v>
          </cell>
        </row>
        <row r="160">
          <cell r="A160" t="str">
            <v>FPJY2</v>
          </cell>
          <cell r="D160">
            <v>100000000</v>
          </cell>
          <cell r="F160">
            <v>51694900</v>
          </cell>
        </row>
        <row r="161">
          <cell r="A161" t="str">
            <v>FPJY2</v>
          </cell>
          <cell r="D161">
            <v>100000000</v>
          </cell>
          <cell r="F161">
            <v>50309300</v>
          </cell>
        </row>
        <row r="162">
          <cell r="A162" t="str">
            <v>FPJY2</v>
          </cell>
          <cell r="D162">
            <v>100000000</v>
          </cell>
          <cell r="F162">
            <v>51476800</v>
          </cell>
        </row>
        <row r="163">
          <cell r="A163" t="str">
            <v>FPJY2</v>
          </cell>
          <cell r="D163">
            <v>100000000</v>
          </cell>
          <cell r="F163">
            <v>50000000</v>
          </cell>
        </row>
        <row r="164">
          <cell r="A164" t="str">
            <v>FPJY2</v>
          </cell>
          <cell r="D164">
            <v>100000000</v>
          </cell>
          <cell r="F164">
            <v>51788800</v>
          </cell>
        </row>
        <row r="165">
          <cell r="A165" t="str">
            <v>FPJY2</v>
          </cell>
          <cell r="D165">
            <v>100000000</v>
          </cell>
          <cell r="F165">
            <v>50331099.999999993</v>
          </cell>
        </row>
        <row r="166">
          <cell r="A166" t="str">
            <v>FPJY2</v>
          </cell>
          <cell r="D166">
            <v>200000000</v>
          </cell>
          <cell r="F166">
            <v>106350799.99999999</v>
          </cell>
        </row>
        <row r="167">
          <cell r="A167" t="str">
            <v>FPJY2</v>
          </cell>
          <cell r="D167">
            <v>200000000</v>
          </cell>
          <cell r="F167">
            <v>106350799.99999999</v>
          </cell>
        </row>
        <row r="168">
          <cell r="A168" t="str">
            <v>FPUK2</v>
          </cell>
          <cell r="D168">
            <v>4630.95</v>
          </cell>
          <cell r="F168">
            <v>538347.9375</v>
          </cell>
        </row>
        <row r="169">
          <cell r="A169" t="str">
            <v>FPUK2</v>
          </cell>
          <cell r="D169">
            <v>15393</v>
          </cell>
          <cell r="F169">
            <v>1822597.3899000001</v>
          </cell>
        </row>
        <row r="170">
          <cell r="A170" t="str">
            <v>FPUK2</v>
          </cell>
          <cell r="D170">
            <v>5492.5</v>
          </cell>
          <cell r="F170">
            <v>650335.61775000009</v>
          </cell>
        </row>
        <row r="171">
          <cell r="A171" t="str">
            <v>FPUK2</v>
          </cell>
          <cell r="D171">
            <v>14235.2</v>
          </cell>
          <cell r="F171">
            <v>1671924.2400000002</v>
          </cell>
        </row>
        <row r="172">
          <cell r="A172" t="str">
            <v>FPUK2</v>
          </cell>
          <cell r="D172">
            <v>9686.65</v>
          </cell>
          <cell r="F172">
            <v>1136545.299815</v>
          </cell>
        </row>
        <row r="173">
          <cell r="A173" t="str">
            <v>FPUK2</v>
          </cell>
          <cell r="D173">
            <v>8716.6</v>
          </cell>
          <cell r="F173">
            <v>1022702.98812</v>
          </cell>
        </row>
        <row r="174">
          <cell r="A174" t="str">
            <v>FPUK2</v>
          </cell>
          <cell r="D174">
            <v>2213.4</v>
          </cell>
          <cell r="F174">
            <v>255361.28604000001</v>
          </cell>
        </row>
        <row r="175">
          <cell r="A175" t="str">
            <v>FPUK2</v>
          </cell>
          <cell r="D175">
            <v>3802.5</v>
          </cell>
          <cell r="F175">
            <v>439145.40150000004</v>
          </cell>
        </row>
        <row r="176">
          <cell r="A176" t="str">
            <v>FPUK2</v>
          </cell>
          <cell r="D176">
            <v>6511.6</v>
          </cell>
          <cell r="F176">
            <v>752609.4256800001</v>
          </cell>
        </row>
        <row r="177">
          <cell r="A177" t="str">
            <v>FPUK2</v>
          </cell>
          <cell r="D177">
            <v>26145.7</v>
          </cell>
          <cell r="F177">
            <v>3027672.06</v>
          </cell>
        </row>
        <row r="178">
          <cell r="A178" t="str">
            <v>FPUK2</v>
          </cell>
          <cell r="D178">
            <v>3106.25</v>
          </cell>
          <cell r="F178">
            <v>364042.56</v>
          </cell>
        </row>
        <row r="179">
          <cell r="A179" t="str">
            <v>FPUK2</v>
          </cell>
          <cell r="D179">
            <v>8520.75</v>
          </cell>
          <cell r="F179">
            <v>1002168.01125</v>
          </cell>
        </row>
        <row r="180">
          <cell r="A180" t="str">
            <v>FPUK2</v>
          </cell>
          <cell r="D180">
            <v>35000</v>
          </cell>
          <cell r="F180">
            <v>4096050</v>
          </cell>
        </row>
        <row r="181">
          <cell r="A181" t="str">
            <v>FPUK2</v>
          </cell>
          <cell r="D181">
            <v>4500</v>
          </cell>
          <cell r="F181">
            <v>528723.45000000007</v>
          </cell>
        </row>
        <row r="182">
          <cell r="A182" t="str">
            <v>FPUK1</v>
          </cell>
          <cell r="D182">
            <v>16645</v>
          </cell>
          <cell r="F182">
            <v>1974097</v>
          </cell>
        </row>
        <row r="183">
          <cell r="A183" t="str">
            <v>FPUK2</v>
          </cell>
          <cell r="D183">
            <v>46666.6</v>
          </cell>
          <cell r="F183">
            <v>5404925.6119999997</v>
          </cell>
        </row>
        <row r="184">
          <cell r="A184" t="str">
            <v>FPUK2</v>
          </cell>
          <cell r="D184">
            <v>39910</v>
          </cell>
          <cell r="F184">
            <v>4647519.5</v>
          </cell>
        </row>
        <row r="185">
          <cell r="A185" t="str">
            <v>FPUK2</v>
          </cell>
          <cell r="D185">
            <v>17075.52</v>
          </cell>
          <cell r="F185">
            <v>2012008.5216000001</v>
          </cell>
        </row>
        <row r="186">
          <cell r="A186" t="str">
            <v>FPUK2</v>
          </cell>
          <cell r="D186">
            <v>15262.5</v>
          </cell>
          <cell r="F186">
            <v>1789528.125</v>
          </cell>
        </row>
        <row r="187">
          <cell r="A187" t="str">
            <v>FPUK2</v>
          </cell>
          <cell r="D187">
            <v>8544.56</v>
          </cell>
          <cell r="F187">
            <v>998097.74370400002</v>
          </cell>
        </row>
        <row r="188">
          <cell r="A188" t="str">
            <v>FPUK2</v>
          </cell>
          <cell r="D188">
            <v>15262.5</v>
          </cell>
          <cell r="F188">
            <v>1795633.125</v>
          </cell>
        </row>
        <row r="189">
          <cell r="A189" t="str">
            <v>FPUK2</v>
          </cell>
          <cell r="D189">
            <v>1925.32</v>
          </cell>
          <cell r="F189">
            <v>223508.85854400002</v>
          </cell>
        </row>
        <row r="190">
          <cell r="A190" t="str">
            <v>FPUK2</v>
          </cell>
          <cell r="D190">
            <v>11955</v>
          </cell>
          <cell r="F190">
            <v>1386780</v>
          </cell>
        </row>
        <row r="191">
          <cell r="A191" t="str">
            <v>FPUK2</v>
          </cell>
          <cell r="D191">
            <v>51552</v>
          </cell>
          <cell r="F191">
            <v>6041894.4000000004</v>
          </cell>
        </row>
        <row r="192">
          <cell r="A192" t="str">
            <v>FPUK2</v>
          </cell>
          <cell r="D192">
            <v>5033.6000000000004</v>
          </cell>
          <cell r="F192">
            <v>580657.97504000005</v>
          </cell>
        </row>
        <row r="193">
          <cell r="A193" t="str">
            <v>FPUK2</v>
          </cell>
          <cell r="D193">
            <v>15473.4</v>
          </cell>
          <cell r="F193">
            <v>1780988.3399999999</v>
          </cell>
        </row>
        <row r="194">
          <cell r="A194" t="str">
            <v>FPUK2</v>
          </cell>
          <cell r="D194">
            <v>18936</v>
          </cell>
          <cell r="F194">
            <v>2199037.6799999997</v>
          </cell>
        </row>
        <row r="195">
          <cell r="A195" t="str">
            <v>FPUK2</v>
          </cell>
          <cell r="D195">
            <v>5531.95</v>
          </cell>
          <cell r="F195">
            <v>642784.93024999998</v>
          </cell>
        </row>
        <row r="196">
          <cell r="A196" t="str">
            <v>FPUK2</v>
          </cell>
          <cell r="D196">
            <v>12400</v>
          </cell>
          <cell r="F196">
            <v>1443360</v>
          </cell>
        </row>
        <row r="197">
          <cell r="A197" t="str">
            <v>FPUK2</v>
          </cell>
          <cell r="D197">
            <v>5500.32</v>
          </cell>
          <cell r="F197">
            <v>642437.37599999993</v>
          </cell>
        </row>
        <row r="198">
          <cell r="A198" t="str">
            <v>FPUK2</v>
          </cell>
          <cell r="D198">
            <v>15791.7</v>
          </cell>
          <cell r="F198">
            <v>1835785.125</v>
          </cell>
        </row>
        <row r="199">
          <cell r="A199" t="str">
            <v>FPUK2</v>
          </cell>
          <cell r="D199">
            <v>20718</v>
          </cell>
          <cell r="F199">
            <v>2449903.5</v>
          </cell>
        </row>
        <row r="200">
          <cell r="A200" t="str">
            <v>FPUK2</v>
          </cell>
          <cell r="D200">
            <v>5788.23</v>
          </cell>
          <cell r="F200">
            <v>684458.19749999989</v>
          </cell>
        </row>
        <row r="201">
          <cell r="A201" t="str">
            <v>FPUK2</v>
          </cell>
          <cell r="D201">
            <v>7276</v>
          </cell>
          <cell r="F201">
            <v>859150.08</v>
          </cell>
        </row>
        <row r="202">
          <cell r="A202" t="str">
            <v>FPUK2</v>
          </cell>
          <cell r="D202">
            <v>16137</v>
          </cell>
          <cell r="F202">
            <v>1905456.96</v>
          </cell>
        </row>
        <row r="203">
          <cell r="A203" t="str">
            <v>FPUK2</v>
          </cell>
          <cell r="D203">
            <v>5616</v>
          </cell>
          <cell r="F203">
            <v>663137.28000000003</v>
          </cell>
        </row>
        <row r="204">
          <cell r="A204" t="str">
            <v>FPUK2</v>
          </cell>
          <cell r="D204">
            <v>16177.5</v>
          </cell>
          <cell r="F204">
            <v>1910239.2</v>
          </cell>
        </row>
        <row r="205">
          <cell r="A205" t="str">
            <v>FPUK2</v>
          </cell>
          <cell r="D205">
            <v>38400</v>
          </cell>
          <cell r="F205">
            <v>4469760</v>
          </cell>
        </row>
        <row r="206">
          <cell r="A206" t="str">
            <v>FPUK2</v>
          </cell>
          <cell r="D206">
            <v>35447.919999999998</v>
          </cell>
          <cell r="F206">
            <v>4202350.9159999993</v>
          </cell>
        </row>
        <row r="207">
          <cell r="A207" t="str">
            <v>FPUK2</v>
          </cell>
          <cell r="D207">
            <v>10502.25</v>
          </cell>
          <cell r="F207">
            <v>1233489.2625</v>
          </cell>
        </row>
        <row r="208">
          <cell r="A208" t="str">
            <v>FPUK2</v>
          </cell>
          <cell r="D208">
            <v>41586.400000000001</v>
          </cell>
          <cell r="F208">
            <v>4873926.08</v>
          </cell>
        </row>
        <row r="209">
          <cell r="A209" t="str">
            <v>FPUK2</v>
          </cell>
          <cell r="D209">
            <v>28742.2</v>
          </cell>
          <cell r="F209">
            <v>3364849.3539999998</v>
          </cell>
        </row>
        <row r="210">
          <cell r="A210" t="str">
            <v>FPUS2</v>
          </cell>
          <cell r="D210">
            <v>37537.5</v>
          </cell>
          <cell r="F210">
            <v>2242865.625</v>
          </cell>
        </row>
        <row r="211">
          <cell r="A211" t="str">
            <v>FPUS2</v>
          </cell>
          <cell r="D211">
            <v>32479.119999999999</v>
          </cell>
          <cell r="F211">
            <v>1940627.42</v>
          </cell>
        </row>
        <row r="212">
          <cell r="A212" t="str">
            <v>FPUS2</v>
          </cell>
          <cell r="D212">
            <v>37537.5</v>
          </cell>
          <cell r="F212">
            <v>2242865.625</v>
          </cell>
        </row>
        <row r="213">
          <cell r="A213" t="str">
            <v>FPUS2</v>
          </cell>
          <cell r="D213">
            <v>37050</v>
          </cell>
          <cell r="F213">
            <v>2213737.5</v>
          </cell>
        </row>
        <row r="214">
          <cell r="A214" t="str">
            <v>FPUS2</v>
          </cell>
          <cell r="D214">
            <v>43054.01</v>
          </cell>
          <cell r="F214">
            <v>2583671.1401</v>
          </cell>
        </row>
        <row r="215">
          <cell r="A215" t="str">
            <v>FPUS2</v>
          </cell>
          <cell r="D215">
            <v>983870.97</v>
          </cell>
          <cell r="F215">
            <v>62065608.158574693</v>
          </cell>
        </row>
        <row r="216">
          <cell r="A216" t="str">
            <v>FPUS2</v>
          </cell>
          <cell r="D216">
            <v>1101496.8500000001</v>
          </cell>
          <cell r="F216">
            <v>69002300.851022005</v>
          </cell>
        </row>
        <row r="217">
          <cell r="A217" t="str">
            <v>FPUS2</v>
          </cell>
          <cell r="D217">
            <v>863195.83</v>
          </cell>
          <cell r="F217">
            <v>54249026.633177593</v>
          </cell>
        </row>
        <row r="218">
          <cell r="A218" t="str">
            <v>FPUS2</v>
          </cell>
          <cell r="D218">
            <v>51675</v>
          </cell>
          <cell r="F218">
            <v>3091715.25</v>
          </cell>
        </row>
        <row r="219">
          <cell r="A219" t="str">
            <v>FPUS2</v>
          </cell>
          <cell r="D219">
            <v>36562.5</v>
          </cell>
          <cell r="F219">
            <v>2187534.375</v>
          </cell>
        </row>
        <row r="220">
          <cell r="A220" t="str">
            <v>FPUS2</v>
          </cell>
          <cell r="D220">
            <v>17997.509999999998</v>
          </cell>
          <cell r="F220">
            <v>1079670.6248999999</v>
          </cell>
        </row>
        <row r="221">
          <cell r="A221" t="str">
            <v>FPUS2</v>
          </cell>
          <cell r="D221">
            <v>8258.6</v>
          </cell>
          <cell r="F221">
            <v>495433.41400000005</v>
          </cell>
        </row>
        <row r="222">
          <cell r="A222" t="str">
            <v>FPUS2</v>
          </cell>
          <cell r="D222">
            <v>7628.04</v>
          </cell>
          <cell r="F222">
            <v>452190.21120000002</v>
          </cell>
        </row>
        <row r="223">
          <cell r="A223" t="str">
            <v>FPUS2</v>
          </cell>
          <cell r="D223">
            <v>73625.84</v>
          </cell>
          <cell r="F223">
            <v>4416814.1415999997</v>
          </cell>
        </row>
        <row r="224">
          <cell r="A224" t="str">
            <v>FPUS2</v>
          </cell>
          <cell r="D224">
            <v>41809.5</v>
          </cell>
          <cell r="F224">
            <v>2508151.9050000003</v>
          </cell>
        </row>
        <row r="225">
          <cell r="A225" t="str">
            <v>FPUS2</v>
          </cell>
          <cell r="D225">
            <v>28829.01</v>
          </cell>
          <cell r="F225">
            <v>1722821.6375999998</v>
          </cell>
        </row>
        <row r="226">
          <cell r="A226" t="str">
            <v>FPUS2</v>
          </cell>
          <cell r="D226">
            <v>32252</v>
          </cell>
          <cell r="F226">
            <v>1927379.52</v>
          </cell>
        </row>
        <row r="227">
          <cell r="A227" t="str">
            <v>FPUS2</v>
          </cell>
          <cell r="D227">
            <v>500000</v>
          </cell>
          <cell r="F227">
            <v>30930000</v>
          </cell>
        </row>
        <row r="228">
          <cell r="A228" t="str">
            <v>FPUS2</v>
          </cell>
          <cell r="D228">
            <v>28665</v>
          </cell>
          <cell r="F228">
            <v>1719900</v>
          </cell>
        </row>
        <row r="229">
          <cell r="A229" t="str">
            <v>FPUS2</v>
          </cell>
          <cell r="D229">
            <v>28762.5</v>
          </cell>
          <cell r="F229">
            <v>1725750</v>
          </cell>
        </row>
        <row r="230">
          <cell r="A230" t="str">
            <v>FPUS2</v>
          </cell>
          <cell r="D230">
            <v>29737.5</v>
          </cell>
          <cell r="F230">
            <v>1784250</v>
          </cell>
        </row>
        <row r="231">
          <cell r="A231" t="str">
            <v>FPUS2</v>
          </cell>
          <cell r="D231">
            <v>51012.5</v>
          </cell>
          <cell r="F231">
            <v>3060750</v>
          </cell>
        </row>
        <row r="232">
          <cell r="A232" t="str">
            <v>FPUS2</v>
          </cell>
          <cell r="D232">
            <v>32479.119999999999</v>
          </cell>
          <cell r="F232">
            <v>1948747.2</v>
          </cell>
        </row>
        <row r="233">
          <cell r="A233" t="str">
            <v>FPUS2</v>
          </cell>
          <cell r="D233">
            <v>500000</v>
          </cell>
          <cell r="F233">
            <v>30665000</v>
          </cell>
        </row>
        <row r="234">
          <cell r="A234" t="str">
            <v>FPUS2</v>
          </cell>
          <cell r="D234">
            <v>500000</v>
          </cell>
          <cell r="F234">
            <v>30760000</v>
          </cell>
        </row>
        <row r="235">
          <cell r="A235" t="str">
            <v>FPUS2</v>
          </cell>
          <cell r="D235">
            <v>34320</v>
          </cell>
          <cell r="F235">
            <v>2067436.8</v>
          </cell>
        </row>
        <row r="236">
          <cell r="A236" t="str">
            <v>FPUS2</v>
          </cell>
          <cell r="D236">
            <v>39939.9</v>
          </cell>
          <cell r="F236">
            <v>2405979.5760000004</v>
          </cell>
        </row>
        <row r="237">
          <cell r="A237" t="str">
            <v>FPUS2</v>
          </cell>
          <cell r="D237">
            <v>69615</v>
          </cell>
          <cell r="F237">
            <v>4176900</v>
          </cell>
        </row>
        <row r="238">
          <cell r="A238" t="str">
            <v>FPUS2</v>
          </cell>
          <cell r="D238">
            <v>37050</v>
          </cell>
          <cell r="F238">
            <v>2216701.5</v>
          </cell>
        </row>
        <row r="239">
          <cell r="A239" t="str">
            <v>FPUS2</v>
          </cell>
          <cell r="D239">
            <v>17306.25</v>
          </cell>
          <cell r="F239">
            <v>1033875.375</v>
          </cell>
        </row>
        <row r="240">
          <cell r="A240" t="str">
            <v>FPUS2</v>
          </cell>
          <cell r="D240">
            <v>34266.379999999997</v>
          </cell>
          <cell r="F240">
            <v>2055640.1361999998</v>
          </cell>
        </row>
        <row r="241">
          <cell r="A241" t="str">
            <v>FPUS2</v>
          </cell>
          <cell r="D241">
            <v>33442.5</v>
          </cell>
          <cell r="F241">
            <v>2004877.875</v>
          </cell>
        </row>
        <row r="242">
          <cell r="A242" t="str">
            <v>FPUS2</v>
          </cell>
          <cell r="D242">
            <v>21450</v>
          </cell>
          <cell r="F242">
            <v>1285927.5</v>
          </cell>
        </row>
        <row r="243">
          <cell r="A243" t="str">
            <v>FPUS2</v>
          </cell>
          <cell r="D243">
            <v>28762.5</v>
          </cell>
          <cell r="F243">
            <v>1724311.875</v>
          </cell>
        </row>
        <row r="244">
          <cell r="A244" t="str">
            <v>FPUS2</v>
          </cell>
          <cell r="D244">
            <v>33442.5</v>
          </cell>
          <cell r="F244">
            <v>2003205.75</v>
          </cell>
        </row>
        <row r="245">
          <cell r="A245" t="str">
            <v>FPUS2</v>
          </cell>
          <cell r="D245">
            <v>33442.5</v>
          </cell>
          <cell r="F245">
            <v>2003205.75</v>
          </cell>
        </row>
        <row r="246">
          <cell r="A246" t="str">
            <v>FPUS2</v>
          </cell>
          <cell r="D246">
            <v>33442.5</v>
          </cell>
          <cell r="F246">
            <v>2003205.75</v>
          </cell>
        </row>
        <row r="247">
          <cell r="A247" t="str">
            <v>FPUS2</v>
          </cell>
          <cell r="D247">
            <v>33442.5</v>
          </cell>
          <cell r="F247">
            <v>2003205.75</v>
          </cell>
        </row>
        <row r="248">
          <cell r="A248" t="str">
            <v>FPUS1</v>
          </cell>
          <cell r="D248">
            <v>33965.57</v>
          </cell>
          <cell r="F248">
            <v>2056275.6077999999</v>
          </cell>
        </row>
        <row r="249">
          <cell r="A249" t="str">
            <v>FPUS2</v>
          </cell>
          <cell r="D249">
            <v>500000</v>
          </cell>
          <cell r="F249">
            <v>30945000</v>
          </cell>
        </row>
        <row r="250">
          <cell r="A250" t="str">
            <v>FPUS2</v>
          </cell>
          <cell r="D250">
            <v>460</v>
          </cell>
          <cell r="F250">
            <v>27801.157999999999</v>
          </cell>
        </row>
        <row r="251">
          <cell r="A251" t="str">
            <v>FPUS2</v>
          </cell>
          <cell r="D251">
            <v>450</v>
          </cell>
          <cell r="F251">
            <v>27196.785</v>
          </cell>
        </row>
        <row r="252">
          <cell r="A252" t="str">
            <v>FPUS2</v>
          </cell>
          <cell r="D252">
            <v>600</v>
          </cell>
          <cell r="F252">
            <v>36262.379999999997</v>
          </cell>
        </row>
        <row r="253">
          <cell r="A253" t="str">
            <v>FPUS2</v>
          </cell>
          <cell r="D253">
            <v>400</v>
          </cell>
          <cell r="F253">
            <v>24174.920000000002</v>
          </cell>
        </row>
        <row r="254">
          <cell r="A254" t="str">
            <v>FPUS2</v>
          </cell>
          <cell r="D254">
            <v>500</v>
          </cell>
          <cell r="F254">
            <v>30218.65</v>
          </cell>
        </row>
        <row r="255">
          <cell r="A255" t="str">
            <v>FPUS2</v>
          </cell>
          <cell r="D255">
            <v>14288</v>
          </cell>
          <cell r="F255">
            <v>845145.20160000003</v>
          </cell>
        </row>
        <row r="256">
          <cell r="A256" t="str">
            <v>FPUS2</v>
          </cell>
          <cell r="D256">
            <v>9827</v>
          </cell>
          <cell r="F256">
            <v>581273.92890000006</v>
          </cell>
        </row>
        <row r="257">
          <cell r="A257" t="str">
            <v>FPUS2</v>
          </cell>
          <cell r="D257">
            <v>7834</v>
          </cell>
          <cell r="F257">
            <v>463386.58380000002</v>
          </cell>
        </row>
        <row r="258">
          <cell r="A258" t="str">
            <v>FPUS2</v>
          </cell>
          <cell r="D258">
            <v>6700</v>
          </cell>
          <cell r="F258">
            <v>396440.34</v>
          </cell>
        </row>
        <row r="259">
          <cell r="A259" t="str">
            <v>FPUS2</v>
          </cell>
          <cell r="D259">
            <v>6700</v>
          </cell>
          <cell r="F259">
            <v>396440.34</v>
          </cell>
        </row>
        <row r="260">
          <cell r="A260" t="str">
            <v>FPUS2</v>
          </cell>
          <cell r="D260">
            <v>3800</v>
          </cell>
          <cell r="F260">
            <v>224846.76</v>
          </cell>
        </row>
        <row r="261">
          <cell r="A261" t="str">
            <v>FPUS2</v>
          </cell>
          <cell r="D261">
            <v>3800</v>
          </cell>
          <cell r="F261">
            <v>224772.66</v>
          </cell>
        </row>
        <row r="262">
          <cell r="A262" t="str">
            <v>FPUS2</v>
          </cell>
          <cell r="D262">
            <v>48000</v>
          </cell>
          <cell r="F262">
            <v>2873280</v>
          </cell>
        </row>
        <row r="263">
          <cell r="A263" t="str">
            <v>FPUS2</v>
          </cell>
          <cell r="D263">
            <v>49650</v>
          </cell>
          <cell r="F263">
            <v>2972049</v>
          </cell>
        </row>
        <row r="264">
          <cell r="A264" t="str">
            <v>FPUS2</v>
          </cell>
          <cell r="D264">
            <v>13550</v>
          </cell>
          <cell r="F264">
            <v>809874.01500000001</v>
          </cell>
        </row>
        <row r="265">
          <cell r="A265" t="str">
            <v>FPUS2</v>
          </cell>
          <cell r="D265">
            <v>48000</v>
          </cell>
          <cell r="F265">
            <v>2861280</v>
          </cell>
        </row>
        <row r="266">
          <cell r="A266" t="str">
            <v>FPUS2</v>
          </cell>
          <cell r="D266">
            <v>64000</v>
          </cell>
          <cell r="F266">
            <v>3813120</v>
          </cell>
        </row>
        <row r="267">
          <cell r="A267" t="str">
            <v>FPUS2</v>
          </cell>
          <cell r="D267">
            <v>64000</v>
          </cell>
          <cell r="F267">
            <v>3813120</v>
          </cell>
        </row>
        <row r="268">
          <cell r="A268" t="str">
            <v>FPUS2</v>
          </cell>
          <cell r="D268">
            <v>96000</v>
          </cell>
          <cell r="F268">
            <v>5719680</v>
          </cell>
        </row>
        <row r="269">
          <cell r="A269" t="str">
            <v>FPUS2</v>
          </cell>
          <cell r="D269">
            <v>9130</v>
          </cell>
          <cell r="F269">
            <v>544168.99899999995</v>
          </cell>
        </row>
        <row r="270">
          <cell r="A270" t="str">
            <v>FPUS2</v>
          </cell>
          <cell r="D270">
            <v>33600</v>
          </cell>
          <cell r="F270">
            <v>2004240</v>
          </cell>
        </row>
        <row r="271">
          <cell r="A271" t="str">
            <v>FPUS2</v>
          </cell>
          <cell r="D271">
            <v>128000</v>
          </cell>
          <cell r="F271">
            <v>7636480</v>
          </cell>
        </row>
        <row r="272">
          <cell r="A272" t="str">
            <v>FPUS2</v>
          </cell>
          <cell r="D272">
            <v>80000</v>
          </cell>
          <cell r="F272">
            <v>4772800</v>
          </cell>
        </row>
        <row r="273">
          <cell r="A273" t="str">
            <v>FPUS2</v>
          </cell>
          <cell r="D273">
            <v>14570</v>
          </cell>
          <cell r="F273">
            <v>866260.80700000003</v>
          </cell>
        </row>
        <row r="274">
          <cell r="A274" t="str">
            <v>FPUS2</v>
          </cell>
          <cell r="D274">
            <v>81250</v>
          </cell>
          <cell r="F274">
            <v>4909937.5</v>
          </cell>
        </row>
        <row r="275">
          <cell r="A275" t="str">
            <v>FPUS2</v>
          </cell>
          <cell r="D275">
            <v>21904.55</v>
          </cell>
          <cell r="F275">
            <v>1323691.9564999999</v>
          </cell>
        </row>
        <row r="276">
          <cell r="A276" t="str">
            <v>FPUS2</v>
          </cell>
          <cell r="D276">
            <v>20000</v>
          </cell>
          <cell r="F276">
            <v>1208600</v>
          </cell>
        </row>
        <row r="277">
          <cell r="A277" t="str">
            <v>FPUS2</v>
          </cell>
          <cell r="D277">
            <v>320000</v>
          </cell>
          <cell r="F277">
            <v>19113600</v>
          </cell>
        </row>
        <row r="278">
          <cell r="A278" t="str">
            <v>FPUS2</v>
          </cell>
          <cell r="D278">
            <v>29420</v>
          </cell>
          <cell r="F278">
            <v>1762258</v>
          </cell>
        </row>
        <row r="279">
          <cell r="A279" t="str">
            <v>FPUS2</v>
          </cell>
          <cell r="D279">
            <v>6347.5</v>
          </cell>
          <cell r="F279">
            <v>383625.76175000001</v>
          </cell>
        </row>
        <row r="280">
          <cell r="A280" t="str">
            <v>FPUS2</v>
          </cell>
          <cell r="D280">
            <v>23018.880000000001</v>
          </cell>
          <cell r="F280">
            <v>1391198.9562240001</v>
          </cell>
        </row>
        <row r="281">
          <cell r="A281" t="str">
            <v>FPUS2</v>
          </cell>
          <cell r="D281">
            <v>17870</v>
          </cell>
          <cell r="F281">
            <v>1063265</v>
          </cell>
        </row>
        <row r="282">
          <cell r="A282" t="str">
            <v>FPUS2</v>
          </cell>
          <cell r="D282">
            <v>15050</v>
          </cell>
          <cell r="F282">
            <v>895475</v>
          </cell>
        </row>
        <row r="283">
          <cell r="A283" t="str">
            <v>FPUS2</v>
          </cell>
          <cell r="D283">
            <v>68955.600000000006</v>
          </cell>
          <cell r="F283">
            <v>4169055.5760000004</v>
          </cell>
        </row>
        <row r="284">
          <cell r="A284" t="str">
            <v>FPUS2</v>
          </cell>
          <cell r="D284">
            <v>11582</v>
          </cell>
          <cell r="F284">
            <v>699984.80859999999</v>
          </cell>
        </row>
        <row r="285">
          <cell r="A285" t="str">
            <v>FPUS2</v>
          </cell>
          <cell r="D285">
            <v>15023.75</v>
          </cell>
          <cell r="F285">
            <v>897693.10050000006</v>
          </cell>
        </row>
        <row r="286">
          <cell r="A286" t="str">
            <v>FPUS2</v>
          </cell>
          <cell r="D286">
            <v>80000</v>
          </cell>
          <cell r="F286">
            <v>4785600</v>
          </cell>
        </row>
        <row r="287">
          <cell r="A287" t="str">
            <v>FPUS2</v>
          </cell>
          <cell r="D287">
            <v>96000</v>
          </cell>
          <cell r="F287">
            <v>5742720</v>
          </cell>
        </row>
        <row r="288">
          <cell r="A288" t="str">
            <v>FPUS2</v>
          </cell>
          <cell r="D288">
            <v>64000</v>
          </cell>
          <cell r="F288">
            <v>3828480</v>
          </cell>
        </row>
        <row r="289">
          <cell r="A289" t="str">
            <v>FPUS2</v>
          </cell>
          <cell r="D289">
            <v>32000</v>
          </cell>
          <cell r="F289">
            <v>1914240</v>
          </cell>
        </row>
        <row r="290">
          <cell r="A290" t="str">
            <v>FPUS2</v>
          </cell>
          <cell r="D290">
            <v>64000</v>
          </cell>
          <cell r="F290">
            <v>3824640</v>
          </cell>
        </row>
        <row r="291">
          <cell r="A291" t="str">
            <v>FPUS2</v>
          </cell>
          <cell r="D291">
            <v>64000</v>
          </cell>
          <cell r="F291">
            <v>3824832</v>
          </cell>
        </row>
        <row r="292">
          <cell r="A292" t="str">
            <v>FPUS2</v>
          </cell>
          <cell r="D292">
            <v>66200</v>
          </cell>
          <cell r="F292">
            <v>3956112</v>
          </cell>
        </row>
        <row r="293">
          <cell r="A293" t="str">
            <v>FPUS2</v>
          </cell>
          <cell r="D293">
            <v>2180</v>
          </cell>
          <cell r="F293">
            <v>133132.6</v>
          </cell>
        </row>
        <row r="294">
          <cell r="A294" t="str">
            <v>FPUS2</v>
          </cell>
          <cell r="D294">
            <v>300</v>
          </cell>
          <cell r="F294">
            <v>18252</v>
          </cell>
        </row>
        <row r="295">
          <cell r="A295" t="str">
            <v>FPUS2</v>
          </cell>
          <cell r="D295">
            <v>45237.5</v>
          </cell>
          <cell r="F295">
            <v>2702940.625</v>
          </cell>
        </row>
        <row r="296">
          <cell r="A296" t="str">
            <v>FPUS2</v>
          </cell>
          <cell r="D296">
            <v>38018.75</v>
          </cell>
          <cell r="F296">
            <v>2271620.3125</v>
          </cell>
        </row>
        <row r="297">
          <cell r="A297" t="str">
            <v>FPUS2</v>
          </cell>
          <cell r="D297">
            <v>17910.72</v>
          </cell>
          <cell r="F297">
            <v>1072135.6992000001</v>
          </cell>
        </row>
        <row r="298">
          <cell r="A298" t="str">
            <v>FPUS2</v>
          </cell>
          <cell r="D298">
            <v>32000</v>
          </cell>
          <cell r="F298">
            <v>1915520</v>
          </cell>
        </row>
        <row r="299">
          <cell r="A299" t="str">
            <v>FPUS2</v>
          </cell>
          <cell r="D299">
            <v>40425</v>
          </cell>
          <cell r="F299">
            <v>2420244.75</v>
          </cell>
        </row>
        <row r="300">
          <cell r="A300" t="str">
            <v>FPUS2</v>
          </cell>
          <cell r="D300">
            <v>32725</v>
          </cell>
          <cell r="F300">
            <v>1959245.75</v>
          </cell>
        </row>
        <row r="301">
          <cell r="A301" t="str">
            <v>FPUS2</v>
          </cell>
          <cell r="D301">
            <v>38018.75</v>
          </cell>
          <cell r="F301">
            <v>2276182.5625</v>
          </cell>
        </row>
        <row r="302">
          <cell r="A302" t="str">
            <v>FPUS2</v>
          </cell>
          <cell r="D302">
            <v>40350.6</v>
          </cell>
          <cell r="F302">
            <v>2415790.4219999998</v>
          </cell>
        </row>
        <row r="303">
          <cell r="A303" t="str">
            <v>FPUS2</v>
          </cell>
          <cell r="D303">
            <v>31286.959999999999</v>
          </cell>
          <cell r="F303">
            <v>1873150.2951999998</v>
          </cell>
        </row>
        <row r="304">
          <cell r="A304" t="str">
            <v>FPUS2</v>
          </cell>
          <cell r="D304">
            <v>24907.85</v>
          </cell>
          <cell r="F304">
            <v>1485753.2524999999</v>
          </cell>
        </row>
        <row r="305">
          <cell r="A305" t="str">
            <v>FPUS2</v>
          </cell>
          <cell r="D305">
            <v>125000</v>
          </cell>
          <cell r="F305">
            <v>7735000</v>
          </cell>
        </row>
        <row r="306">
          <cell r="A306" t="str">
            <v>FPUS2</v>
          </cell>
          <cell r="D306">
            <v>125000</v>
          </cell>
          <cell r="F306">
            <v>7746250</v>
          </cell>
        </row>
        <row r="307">
          <cell r="A307" t="str">
            <v>FPUS2</v>
          </cell>
          <cell r="D307">
            <v>200000</v>
          </cell>
          <cell r="F307">
            <v>12414000</v>
          </cell>
        </row>
        <row r="308">
          <cell r="A308" t="str">
            <v>FPUS2</v>
          </cell>
          <cell r="D308">
            <v>200000</v>
          </cell>
          <cell r="F308">
            <v>12424000</v>
          </cell>
        </row>
        <row r="309">
          <cell r="A309" t="str">
            <v>FPUS2</v>
          </cell>
          <cell r="D309">
            <v>200000</v>
          </cell>
          <cell r="F309">
            <v>12444000</v>
          </cell>
        </row>
        <row r="310">
          <cell r="A310" t="str">
            <v>FPUS2</v>
          </cell>
          <cell r="D310">
            <v>200000</v>
          </cell>
          <cell r="F310">
            <v>12462000</v>
          </cell>
        </row>
        <row r="311">
          <cell r="A311" t="str">
            <v>FPUS2</v>
          </cell>
          <cell r="D311">
            <v>200000</v>
          </cell>
          <cell r="F311">
            <v>12478000</v>
          </cell>
        </row>
        <row r="312">
          <cell r="A312" t="str">
            <v>FPUS2</v>
          </cell>
          <cell r="D312">
            <v>200000</v>
          </cell>
          <cell r="F312">
            <v>12496000</v>
          </cell>
        </row>
        <row r="313">
          <cell r="A313" t="str">
            <v>FPUS2</v>
          </cell>
          <cell r="D313">
            <v>200000</v>
          </cell>
          <cell r="F313">
            <v>12514000</v>
          </cell>
        </row>
        <row r="314">
          <cell r="A314" t="str">
            <v>FPUS2</v>
          </cell>
          <cell r="D314">
            <v>200000</v>
          </cell>
          <cell r="F314">
            <v>12532000</v>
          </cell>
        </row>
        <row r="315">
          <cell r="A315" t="str">
            <v>FPUS2</v>
          </cell>
          <cell r="D315">
            <v>6325.91</v>
          </cell>
          <cell r="F315">
            <v>376034.23108499998</v>
          </cell>
        </row>
        <row r="316">
          <cell r="A316" t="str">
            <v>FPUS2</v>
          </cell>
          <cell r="D316">
            <v>45237.5</v>
          </cell>
          <cell r="F316">
            <v>2706559.625</v>
          </cell>
        </row>
        <row r="317">
          <cell r="A317" t="str">
            <v>FPUS2</v>
          </cell>
          <cell r="D317">
            <v>32000</v>
          </cell>
          <cell r="F317">
            <v>1910400</v>
          </cell>
        </row>
        <row r="318">
          <cell r="A318" t="str">
            <v>FPUS2</v>
          </cell>
          <cell r="D318">
            <v>37733.85</v>
          </cell>
          <cell r="F318">
            <v>2251578.8295</v>
          </cell>
        </row>
        <row r="319">
          <cell r="A319" t="str">
            <v>FPUS2</v>
          </cell>
          <cell r="D319">
            <v>170222.07999999999</v>
          </cell>
          <cell r="F319">
            <v>10162258.175999999</v>
          </cell>
        </row>
        <row r="320">
          <cell r="A320" t="str">
            <v>FPUS2</v>
          </cell>
          <cell r="D320">
            <v>62337.1</v>
          </cell>
          <cell r="F320">
            <v>3712174.3049999997</v>
          </cell>
        </row>
        <row r="321">
          <cell r="A321" t="str">
            <v>FPUS2</v>
          </cell>
          <cell r="D321">
            <v>8845.44</v>
          </cell>
          <cell r="F321">
            <v>530018.7648</v>
          </cell>
        </row>
        <row r="322">
          <cell r="A322" t="str">
            <v>FPUS2</v>
          </cell>
          <cell r="D322">
            <v>56320</v>
          </cell>
          <cell r="F322">
            <v>3360614.3999999999</v>
          </cell>
        </row>
        <row r="323">
          <cell r="A323" t="str">
            <v>FPUS2</v>
          </cell>
          <cell r="D323">
            <v>40425</v>
          </cell>
          <cell r="F323">
            <v>2420244.75</v>
          </cell>
        </row>
        <row r="324">
          <cell r="A324" t="str">
            <v>FPUS2</v>
          </cell>
          <cell r="D324">
            <v>71313.149999999994</v>
          </cell>
          <cell r="F324">
            <v>4219599.0855</v>
          </cell>
        </row>
        <row r="325">
          <cell r="A325" t="str">
            <v>FPUS2</v>
          </cell>
          <cell r="D325">
            <v>36894.5</v>
          </cell>
          <cell r="F325">
            <v>2207766.8800000004</v>
          </cell>
        </row>
        <row r="326">
          <cell r="A326" t="str">
            <v>FPUS2</v>
          </cell>
          <cell r="D326">
            <v>53187.16</v>
          </cell>
          <cell r="F326">
            <v>3172614.094</v>
          </cell>
        </row>
        <row r="327">
          <cell r="A327" t="str">
            <v>FPUS2</v>
          </cell>
          <cell r="D327">
            <v>68428.800000000003</v>
          </cell>
          <cell r="F327">
            <v>4098885.12</v>
          </cell>
        </row>
        <row r="328">
          <cell r="A328" t="str">
            <v>FPUS2</v>
          </cell>
          <cell r="D328">
            <v>19231.34</v>
          </cell>
          <cell r="F328">
            <v>1142918.5362</v>
          </cell>
        </row>
        <row r="329">
          <cell r="A329" t="str">
            <v>FPUS2</v>
          </cell>
          <cell r="D329">
            <v>83250</v>
          </cell>
          <cell r="F329">
            <v>4871790</v>
          </cell>
        </row>
        <row r="330">
          <cell r="A330" t="str">
            <v>FPUS2</v>
          </cell>
          <cell r="D330">
            <v>88000</v>
          </cell>
          <cell r="F330">
            <v>5264160</v>
          </cell>
        </row>
        <row r="331">
          <cell r="A331" t="str">
            <v>FPUS2</v>
          </cell>
          <cell r="D331">
            <v>38797.089999999997</v>
          </cell>
          <cell r="F331">
            <v>2315022.3602999998</v>
          </cell>
        </row>
        <row r="332">
          <cell r="A332" t="str">
            <v>FPUS2</v>
          </cell>
          <cell r="D332">
            <v>32387.040000000001</v>
          </cell>
          <cell r="F332">
            <v>1931563.0656000001</v>
          </cell>
        </row>
        <row r="333">
          <cell r="A333" t="str">
            <v>FPUS2</v>
          </cell>
          <cell r="D333">
            <v>57240.82</v>
          </cell>
          <cell r="F333">
            <v>3413842.5048000002</v>
          </cell>
        </row>
        <row r="334">
          <cell r="A334" t="str">
            <v>FPUS2</v>
          </cell>
          <cell r="D334">
            <v>45585.68</v>
          </cell>
          <cell r="F334">
            <v>2718729.9552000002</v>
          </cell>
        </row>
        <row r="335">
          <cell r="A335" t="str">
            <v>FPUS2</v>
          </cell>
          <cell r="D335">
            <v>30075.040000000001</v>
          </cell>
          <cell r="F335">
            <v>1793374.6352000001</v>
          </cell>
        </row>
        <row r="336">
          <cell r="A336" t="str">
            <v>FPUS2</v>
          </cell>
          <cell r="D336">
            <v>40810</v>
          </cell>
          <cell r="F336">
            <v>2434316.5</v>
          </cell>
        </row>
        <row r="337">
          <cell r="A337" t="str">
            <v>FPUS2</v>
          </cell>
          <cell r="D337">
            <v>38018.75</v>
          </cell>
          <cell r="F337">
            <v>2267818.4375</v>
          </cell>
        </row>
        <row r="338">
          <cell r="A338" t="str">
            <v>FPUS2</v>
          </cell>
          <cell r="D338">
            <v>33889.68</v>
          </cell>
          <cell r="F338">
            <v>2032703.0063999998</v>
          </cell>
        </row>
        <row r="339">
          <cell r="A339" t="str">
            <v>FPUS2</v>
          </cell>
          <cell r="D339">
            <v>45760</v>
          </cell>
          <cell r="F339">
            <v>2742396.8</v>
          </cell>
        </row>
        <row r="340">
          <cell r="A340" t="str">
            <v>FPUS2</v>
          </cell>
          <cell r="D340">
            <v>63268.63</v>
          </cell>
          <cell r="F340">
            <v>3760054.6809</v>
          </cell>
        </row>
        <row r="341">
          <cell r="A341" t="str">
            <v>FPUS2</v>
          </cell>
          <cell r="D341">
            <v>37733.85</v>
          </cell>
          <cell r="F341">
            <v>2253088.1834999998</v>
          </cell>
        </row>
        <row r="342">
          <cell r="A342" t="str">
            <v>FPUS2</v>
          </cell>
          <cell r="D342">
            <v>32000</v>
          </cell>
          <cell r="F342">
            <v>1909440</v>
          </cell>
        </row>
        <row r="343">
          <cell r="A343" t="str">
            <v>FPUS2</v>
          </cell>
          <cell r="D343">
            <v>32000</v>
          </cell>
          <cell r="F343">
            <v>1909440</v>
          </cell>
        </row>
        <row r="344">
          <cell r="A344" t="str">
            <v>FPUS2</v>
          </cell>
          <cell r="D344">
            <v>18317.060000000001</v>
          </cell>
          <cell r="F344">
            <v>1097191.8940000001</v>
          </cell>
        </row>
        <row r="345">
          <cell r="A345" t="str">
            <v>FPUS2</v>
          </cell>
          <cell r="D345">
            <v>38981.25</v>
          </cell>
          <cell r="F345">
            <v>2320553.8125</v>
          </cell>
        </row>
        <row r="346">
          <cell r="A346" t="str">
            <v>FPUS2</v>
          </cell>
          <cell r="D346">
            <v>3424.75</v>
          </cell>
          <cell r="F346">
            <v>204735.66469999999</v>
          </cell>
        </row>
        <row r="347">
          <cell r="A347" t="str">
            <v>FPUS2</v>
          </cell>
          <cell r="D347">
            <v>40810</v>
          </cell>
          <cell r="F347">
            <v>2415131.719</v>
          </cell>
        </row>
        <row r="348">
          <cell r="A348" t="str">
            <v>FPUS2</v>
          </cell>
          <cell r="D348">
            <v>37733.85</v>
          </cell>
          <cell r="F348">
            <v>2248937.46</v>
          </cell>
        </row>
        <row r="349">
          <cell r="A349" t="str">
            <v>FPUS2</v>
          </cell>
          <cell r="D349">
            <v>41195</v>
          </cell>
          <cell r="F349">
            <v>2457281.75</v>
          </cell>
        </row>
        <row r="350">
          <cell r="A350" t="str">
            <v>FPUS2</v>
          </cell>
          <cell r="D350">
            <v>40642.559999999998</v>
          </cell>
          <cell r="F350">
            <v>2424328.7039999999</v>
          </cell>
        </row>
        <row r="351">
          <cell r="A351" t="str">
            <v>FPUS2</v>
          </cell>
          <cell r="D351">
            <v>40642.559999999998</v>
          </cell>
          <cell r="F351">
            <v>2424328.7039999999</v>
          </cell>
        </row>
        <row r="352">
          <cell r="A352" t="str">
            <v>FPUS2</v>
          </cell>
          <cell r="D352">
            <v>65751.5</v>
          </cell>
          <cell r="F352">
            <v>3925364.5500000003</v>
          </cell>
        </row>
        <row r="353">
          <cell r="A353" t="str">
            <v>FPUS2</v>
          </cell>
          <cell r="D353">
            <v>45177.16</v>
          </cell>
          <cell r="F353">
            <v>2697076.4520000005</v>
          </cell>
        </row>
        <row r="354">
          <cell r="A354" t="str">
            <v>FPUS2</v>
          </cell>
          <cell r="D354">
            <v>38500</v>
          </cell>
          <cell r="F354">
            <v>2294600</v>
          </cell>
        </row>
        <row r="355">
          <cell r="A355" t="str">
            <v>FPUS2</v>
          </cell>
          <cell r="D355">
            <v>43164.9</v>
          </cell>
          <cell r="F355">
            <v>2577807.8280000002</v>
          </cell>
        </row>
        <row r="356">
          <cell r="A356" t="str">
            <v>FPUS2</v>
          </cell>
          <cell r="D356">
            <v>10445.82</v>
          </cell>
          <cell r="F356">
            <v>626017.9926</v>
          </cell>
        </row>
        <row r="357">
          <cell r="A357" t="str">
            <v>FPUS2</v>
          </cell>
          <cell r="D357">
            <v>13247.86</v>
          </cell>
          <cell r="F357">
            <v>793944.24979999999</v>
          </cell>
        </row>
        <row r="358">
          <cell r="A358" t="str">
            <v>FPUS2</v>
          </cell>
          <cell r="D358">
            <v>39462.5</v>
          </cell>
          <cell r="F358">
            <v>2357489.75</v>
          </cell>
        </row>
        <row r="359">
          <cell r="A359" t="str">
            <v>FPUS2</v>
          </cell>
          <cell r="D359">
            <v>40810</v>
          </cell>
          <cell r="F359">
            <v>2437989.4</v>
          </cell>
        </row>
        <row r="360">
          <cell r="A360" t="str">
            <v>FPUS2</v>
          </cell>
          <cell r="D360">
            <v>36936</v>
          </cell>
          <cell r="F360">
            <v>2208772.7999999998</v>
          </cell>
        </row>
        <row r="361">
          <cell r="A361" t="str">
            <v>FPUS2</v>
          </cell>
          <cell r="D361">
            <v>73260.600000000006</v>
          </cell>
          <cell r="F361">
            <v>4411753.3320000004</v>
          </cell>
        </row>
        <row r="362">
          <cell r="A362" t="str">
            <v>FPUS2</v>
          </cell>
          <cell r="D362">
            <v>73933</v>
          </cell>
          <cell r="F362">
            <v>4428586.7</v>
          </cell>
        </row>
        <row r="363">
          <cell r="A363" t="str">
            <v>FPUS2</v>
          </cell>
          <cell r="D363">
            <v>34842.9</v>
          </cell>
          <cell r="F363">
            <v>2087089.71</v>
          </cell>
        </row>
        <row r="364">
          <cell r="A364" t="str">
            <v>FPUS2</v>
          </cell>
          <cell r="D364">
            <v>37320</v>
          </cell>
          <cell r="F364">
            <v>2235468</v>
          </cell>
        </row>
        <row r="365">
          <cell r="A365" t="str">
            <v>FPUS2</v>
          </cell>
          <cell r="D365">
            <v>38418</v>
          </cell>
          <cell r="F365">
            <v>2322368.1</v>
          </cell>
        </row>
        <row r="366">
          <cell r="A366" t="str">
            <v>FPUS2</v>
          </cell>
          <cell r="D366">
            <v>35026.33</v>
          </cell>
          <cell r="F366">
            <v>2093523.7441000002</v>
          </cell>
        </row>
        <row r="367">
          <cell r="A367" t="str">
            <v>FPUS2</v>
          </cell>
          <cell r="D367">
            <v>33687.5</v>
          </cell>
          <cell r="F367">
            <v>2012154.375</v>
          </cell>
        </row>
        <row r="368">
          <cell r="A368" t="str">
            <v>FPUS2</v>
          </cell>
          <cell r="D368">
            <v>38500</v>
          </cell>
          <cell r="F368">
            <v>2299605</v>
          </cell>
        </row>
        <row r="369">
          <cell r="A369" t="str">
            <v>FPUS2</v>
          </cell>
          <cell r="D369">
            <v>17186.009999999998</v>
          </cell>
          <cell r="F369">
            <v>1038035.0039999998</v>
          </cell>
        </row>
        <row r="370">
          <cell r="A370" t="str">
            <v>FPUS2</v>
          </cell>
          <cell r="D370">
            <v>62968.26</v>
          </cell>
          <cell r="F370">
            <v>3763612.9002000005</v>
          </cell>
        </row>
        <row r="371">
          <cell r="A371" t="str">
            <v>FPUS2</v>
          </cell>
          <cell r="D371">
            <v>29592.6</v>
          </cell>
          <cell r="F371">
            <v>1768749.702</v>
          </cell>
        </row>
        <row r="372">
          <cell r="A372" t="str">
            <v>FPUS2</v>
          </cell>
          <cell r="D372">
            <v>66932</v>
          </cell>
          <cell r="F372">
            <v>3989147.2</v>
          </cell>
        </row>
        <row r="373">
          <cell r="A373" t="str">
            <v>FPUS2</v>
          </cell>
          <cell r="D373">
            <v>33202.400000000001</v>
          </cell>
          <cell r="F373">
            <v>1985171.496</v>
          </cell>
        </row>
        <row r="374">
          <cell r="A374" t="str">
            <v>FPUS2</v>
          </cell>
          <cell r="D374">
            <v>39616.5</v>
          </cell>
          <cell r="F374">
            <v>2368670.5350000001</v>
          </cell>
        </row>
        <row r="375">
          <cell r="A375" t="str">
            <v>FPUS2</v>
          </cell>
          <cell r="D375">
            <v>40660</v>
          </cell>
          <cell r="F375">
            <v>2415204</v>
          </cell>
        </row>
        <row r="376">
          <cell r="A376" t="str">
            <v>FPUS2</v>
          </cell>
          <cell r="D376">
            <v>100000</v>
          </cell>
          <cell r="F376">
            <v>6189000</v>
          </cell>
        </row>
        <row r="377">
          <cell r="A377" t="str">
            <v>FPUS2</v>
          </cell>
          <cell r="D377">
            <v>3998.95</v>
          </cell>
          <cell r="F377">
            <v>241776.51699999999</v>
          </cell>
        </row>
        <row r="378">
          <cell r="A378" t="str">
            <v>FPUS2</v>
          </cell>
          <cell r="D378">
            <v>26907.42</v>
          </cell>
          <cell r="F378">
            <v>1626822.6132</v>
          </cell>
        </row>
        <row r="379">
          <cell r="A379" t="str">
            <v>FPUS2</v>
          </cell>
          <cell r="D379">
            <v>5716.26</v>
          </cell>
          <cell r="F379">
            <v>345605.0796</v>
          </cell>
        </row>
        <row r="380">
          <cell r="A380" t="str">
            <v>FPUS2</v>
          </cell>
          <cell r="D380">
            <v>32000</v>
          </cell>
          <cell r="F380">
            <v>1912960</v>
          </cell>
        </row>
        <row r="381">
          <cell r="A381" t="str">
            <v>FPUS2</v>
          </cell>
          <cell r="D381">
            <v>40810</v>
          </cell>
          <cell r="F381">
            <v>2439213.7000000002</v>
          </cell>
        </row>
        <row r="382">
          <cell r="A382" t="str">
            <v>FPUS2</v>
          </cell>
          <cell r="D382">
            <v>34168.75</v>
          </cell>
          <cell r="F382">
            <v>2041582.8125</v>
          </cell>
        </row>
        <row r="383">
          <cell r="A383" t="str">
            <v>FPUS2</v>
          </cell>
          <cell r="D383">
            <v>32000</v>
          </cell>
          <cell r="F383">
            <v>1913280</v>
          </cell>
        </row>
        <row r="384">
          <cell r="A384" t="str">
            <v>FPUS2</v>
          </cell>
          <cell r="D384">
            <v>33202.400000000001</v>
          </cell>
          <cell r="F384">
            <v>1985171.496</v>
          </cell>
        </row>
        <row r="385">
          <cell r="A385" t="str">
            <v>FPUS2</v>
          </cell>
          <cell r="D385">
            <v>34960</v>
          </cell>
          <cell r="F385">
            <v>2084315.2</v>
          </cell>
        </row>
        <row r="386">
          <cell r="A386" t="str">
            <v>FPUS2</v>
          </cell>
          <cell r="D386">
            <v>40810</v>
          </cell>
          <cell r="F386">
            <v>2440846.1</v>
          </cell>
        </row>
        <row r="387">
          <cell r="A387" t="str">
            <v>FPUS2</v>
          </cell>
          <cell r="D387">
            <v>21120</v>
          </cell>
          <cell r="F387">
            <v>1262976</v>
          </cell>
        </row>
        <row r="388">
          <cell r="A388" t="str">
            <v>FPUS2</v>
          </cell>
          <cell r="D388">
            <v>55650</v>
          </cell>
          <cell r="F388">
            <v>3327870</v>
          </cell>
        </row>
        <row r="389">
          <cell r="A389" t="str">
            <v>FPUS2</v>
          </cell>
          <cell r="D389">
            <v>55650</v>
          </cell>
          <cell r="F389">
            <v>3327870</v>
          </cell>
        </row>
        <row r="390">
          <cell r="A390" t="str">
            <v>FPUS2</v>
          </cell>
          <cell r="D390">
            <v>31147.45</v>
          </cell>
          <cell r="F390">
            <v>1861994.561</v>
          </cell>
        </row>
        <row r="391">
          <cell r="A391" t="str">
            <v>FPUS2</v>
          </cell>
          <cell r="D391">
            <v>51280.800000000003</v>
          </cell>
          <cell r="F391">
            <v>3098898.7439999999</v>
          </cell>
        </row>
        <row r="392">
          <cell r="A392" t="str">
            <v>FPUS2</v>
          </cell>
          <cell r="D392">
            <v>21579.119999999999</v>
          </cell>
          <cell r="F392">
            <v>1304026.2216</v>
          </cell>
        </row>
        <row r="393">
          <cell r="A393" t="str">
            <v>FPUS2</v>
          </cell>
          <cell r="D393">
            <v>12736.4</v>
          </cell>
          <cell r="F393">
            <v>769660.652</v>
          </cell>
        </row>
        <row r="394">
          <cell r="A394" t="str">
            <v>FPUS2</v>
          </cell>
          <cell r="D394">
            <v>38500</v>
          </cell>
          <cell r="F394">
            <v>2301145</v>
          </cell>
        </row>
        <row r="395">
          <cell r="A395" t="str">
            <v>FPUS2</v>
          </cell>
          <cell r="D395">
            <v>68602.460000000006</v>
          </cell>
          <cell r="F395">
            <v>4095566.8620000007</v>
          </cell>
        </row>
        <row r="396">
          <cell r="A396" t="str">
            <v>FPUS2</v>
          </cell>
          <cell r="D396">
            <v>33687.5</v>
          </cell>
          <cell r="F396">
            <v>2004406.25</v>
          </cell>
        </row>
        <row r="397">
          <cell r="A397" t="str">
            <v>FPUS2</v>
          </cell>
          <cell r="D397">
            <v>34168.75</v>
          </cell>
          <cell r="F397">
            <v>2033040.625</v>
          </cell>
        </row>
        <row r="398">
          <cell r="A398" t="str">
            <v>FPUS2</v>
          </cell>
          <cell r="D398">
            <v>12736.5</v>
          </cell>
          <cell r="F398">
            <v>769921.42500000005</v>
          </cell>
        </row>
        <row r="399">
          <cell r="A399" t="str">
            <v>FPUS2</v>
          </cell>
          <cell r="D399">
            <v>4024.65</v>
          </cell>
          <cell r="F399">
            <v>243290.09250000003</v>
          </cell>
        </row>
        <row r="400">
          <cell r="A400" t="str">
            <v>FPUS2</v>
          </cell>
          <cell r="D400">
            <v>4921.05</v>
          </cell>
          <cell r="F400">
            <v>297477.47250000003</v>
          </cell>
        </row>
        <row r="401">
          <cell r="A401" t="str">
            <v>FPUS2</v>
          </cell>
          <cell r="D401">
            <v>55650</v>
          </cell>
          <cell r="F401">
            <v>3325922.25</v>
          </cell>
        </row>
        <row r="402">
          <cell r="A402" t="str">
            <v>FPUS2</v>
          </cell>
          <cell r="D402">
            <v>55650</v>
          </cell>
          <cell r="F402">
            <v>3325922.25</v>
          </cell>
        </row>
        <row r="403">
          <cell r="A403" t="str">
            <v>FPUS2</v>
          </cell>
          <cell r="D403">
            <v>26400</v>
          </cell>
          <cell r="F403">
            <v>1577796</v>
          </cell>
        </row>
        <row r="404">
          <cell r="A404" t="str">
            <v>FPUS2</v>
          </cell>
          <cell r="D404">
            <v>37730</v>
          </cell>
          <cell r="F404">
            <v>2245689.6</v>
          </cell>
        </row>
        <row r="405">
          <cell r="A405" t="str">
            <v>FPUS2</v>
          </cell>
          <cell r="D405">
            <v>9303.6</v>
          </cell>
          <cell r="F405">
            <v>559663.64016000007</v>
          </cell>
        </row>
        <row r="406">
          <cell r="A406" t="str">
            <v>FPUS1</v>
          </cell>
          <cell r="D406">
            <v>8900</v>
          </cell>
          <cell r="F406">
            <v>537891.97</v>
          </cell>
        </row>
        <row r="407">
          <cell r="A407" t="str">
            <v>FPUS1</v>
          </cell>
          <cell r="D407">
            <v>10477.6</v>
          </cell>
          <cell r="F407">
            <v>633237.85447999998</v>
          </cell>
        </row>
        <row r="408">
          <cell r="A408" t="str">
            <v>FPUS2</v>
          </cell>
          <cell r="D408">
            <v>68428.800000000003</v>
          </cell>
          <cell r="F408">
            <v>4064670.72</v>
          </cell>
        </row>
        <row r="409">
          <cell r="A409" t="str">
            <v>FPUS2</v>
          </cell>
          <cell r="D409">
            <v>34960</v>
          </cell>
          <cell r="F409">
            <v>2081868</v>
          </cell>
        </row>
        <row r="410">
          <cell r="A410" t="str">
            <v>FPUS2</v>
          </cell>
          <cell r="D410">
            <v>34301.230000000003</v>
          </cell>
          <cell r="F410">
            <v>2030632.8160000003</v>
          </cell>
        </row>
        <row r="411">
          <cell r="A411" t="str">
            <v>FPUS2</v>
          </cell>
          <cell r="D411">
            <v>40660</v>
          </cell>
          <cell r="F411">
            <v>2407072</v>
          </cell>
        </row>
        <row r="412">
          <cell r="A412" t="str">
            <v>FPUS1</v>
          </cell>
          <cell r="D412">
            <v>14207.1</v>
          </cell>
          <cell r="F412">
            <v>860666.11800000002</v>
          </cell>
        </row>
        <row r="413">
          <cell r="A413" t="str">
            <v>FPUS1</v>
          </cell>
          <cell r="D413">
            <v>8272.7999999999993</v>
          </cell>
          <cell r="F413">
            <v>501166.22399999993</v>
          </cell>
        </row>
        <row r="414">
          <cell r="A414" t="str">
            <v>FPUS1</v>
          </cell>
          <cell r="D414">
            <v>10822.4</v>
          </cell>
          <cell r="F414">
            <v>655620.99199999997</v>
          </cell>
        </row>
        <row r="415">
          <cell r="A415" t="str">
            <v>FPUS1</v>
          </cell>
          <cell r="D415">
            <v>15606</v>
          </cell>
          <cell r="F415">
            <v>945411.48</v>
          </cell>
        </row>
        <row r="416">
          <cell r="A416" t="str">
            <v>FPUS1</v>
          </cell>
          <cell r="D416">
            <v>5466.6</v>
          </cell>
          <cell r="F416">
            <v>331166.62800000003</v>
          </cell>
        </row>
        <row r="417">
          <cell r="A417" t="str">
            <v>FPUS2</v>
          </cell>
          <cell r="D417">
            <v>40425</v>
          </cell>
          <cell r="F417">
            <v>2415393.75</v>
          </cell>
        </row>
        <row r="418">
          <cell r="A418" t="str">
            <v>FPUS1</v>
          </cell>
          <cell r="D418">
            <v>82192.39</v>
          </cell>
          <cell r="F418">
            <v>4977571.1384000005</v>
          </cell>
        </row>
        <row r="419">
          <cell r="A419" t="str">
            <v>FPUS2</v>
          </cell>
          <cell r="D419">
            <v>16879.080000000002</v>
          </cell>
          <cell r="F419">
            <v>1011900.8460000001</v>
          </cell>
        </row>
        <row r="420">
          <cell r="A420" t="str">
            <v>FPUS2</v>
          </cell>
          <cell r="D420">
            <v>18177.29</v>
          </cell>
          <cell r="F420">
            <v>1089728.5355</v>
          </cell>
        </row>
        <row r="421">
          <cell r="A421" t="str">
            <v>FPUS2</v>
          </cell>
          <cell r="D421">
            <v>10098</v>
          </cell>
          <cell r="F421">
            <v>610424.1</v>
          </cell>
        </row>
        <row r="422">
          <cell r="A422" t="str">
            <v>FPUS2</v>
          </cell>
          <cell r="D422">
            <v>25516.58</v>
          </cell>
          <cell r="F422">
            <v>1542477.2610000002</v>
          </cell>
        </row>
        <row r="423">
          <cell r="A423" t="str">
            <v>FPUS2</v>
          </cell>
          <cell r="D423">
            <v>5647.89</v>
          </cell>
          <cell r="F423">
            <v>341414.95050000004</v>
          </cell>
        </row>
        <row r="424">
          <cell r="A424" t="str">
            <v>FPUS2</v>
          </cell>
          <cell r="D424">
            <v>26006.400000000001</v>
          </cell>
          <cell r="F424">
            <v>1572086.8800000001</v>
          </cell>
        </row>
        <row r="425">
          <cell r="A425" t="str">
            <v>FPUS1</v>
          </cell>
          <cell r="D425">
            <v>33280.120000000003</v>
          </cell>
          <cell r="F425">
            <v>2015111.2660000001</v>
          </cell>
        </row>
        <row r="426">
          <cell r="A426" t="str">
            <v>FPUS2</v>
          </cell>
          <cell r="D426">
            <v>44536.5</v>
          </cell>
          <cell r="F426">
            <v>2686441.68</v>
          </cell>
        </row>
        <row r="427">
          <cell r="A427" t="str">
            <v>FPUS2</v>
          </cell>
          <cell r="D427">
            <v>74297.25</v>
          </cell>
          <cell r="F427">
            <v>4481610.12</v>
          </cell>
        </row>
        <row r="428">
          <cell r="A428" t="str">
            <v>FPUS1</v>
          </cell>
          <cell r="D428">
            <v>38800.300000000003</v>
          </cell>
          <cell r="F428">
            <v>2350134.1710000001</v>
          </cell>
        </row>
        <row r="429">
          <cell r="A429" t="str">
            <v>FPUS1</v>
          </cell>
          <cell r="D429">
            <v>22932</v>
          </cell>
          <cell r="F429">
            <v>1388991.24</v>
          </cell>
        </row>
        <row r="430">
          <cell r="A430" t="str">
            <v>FPUS2</v>
          </cell>
          <cell r="D430">
            <v>67699.199999999997</v>
          </cell>
          <cell r="F430">
            <v>4013208.5759999999</v>
          </cell>
        </row>
        <row r="431">
          <cell r="A431" t="str">
            <v>FPUS2</v>
          </cell>
          <cell r="D431">
            <v>23362.25</v>
          </cell>
          <cell r="F431">
            <v>1384914.18</v>
          </cell>
        </row>
        <row r="432">
          <cell r="A432" t="str">
            <v>FPUS2</v>
          </cell>
          <cell r="D432">
            <v>39189.019999999997</v>
          </cell>
          <cell r="F432">
            <v>2350949.3097999999</v>
          </cell>
        </row>
        <row r="433">
          <cell r="A433" t="str">
            <v>FPUS2</v>
          </cell>
          <cell r="D433">
            <v>8301</v>
          </cell>
          <cell r="F433">
            <v>501795.45</v>
          </cell>
        </row>
        <row r="434">
          <cell r="A434" t="str">
            <v>FPUS2</v>
          </cell>
          <cell r="D434">
            <v>7782.2</v>
          </cell>
          <cell r="F434">
            <v>470433.99</v>
          </cell>
        </row>
        <row r="435">
          <cell r="A435" t="str">
            <v>FPUS2</v>
          </cell>
          <cell r="D435">
            <v>5873.3</v>
          </cell>
          <cell r="F435">
            <v>355040.98500000004</v>
          </cell>
        </row>
        <row r="436">
          <cell r="A436" t="str">
            <v>FPUS2</v>
          </cell>
          <cell r="D436">
            <v>34072.5</v>
          </cell>
          <cell r="F436">
            <v>2034128.25</v>
          </cell>
        </row>
        <row r="437">
          <cell r="A437" t="str">
            <v>FPUS2</v>
          </cell>
          <cell r="D437">
            <v>41403</v>
          </cell>
          <cell r="F437">
            <v>2500741.1999999997</v>
          </cell>
        </row>
        <row r="438">
          <cell r="A438" t="str">
            <v>FPUS2</v>
          </cell>
          <cell r="D438">
            <v>10476.6</v>
          </cell>
          <cell r="F438">
            <v>632786.64</v>
          </cell>
        </row>
        <row r="439">
          <cell r="A439" t="str">
            <v>FPUS2</v>
          </cell>
          <cell r="D439">
            <v>33042.959999999999</v>
          </cell>
          <cell r="F439">
            <v>1971012.564</v>
          </cell>
        </row>
        <row r="440">
          <cell r="A440" t="str">
            <v>FPUS2</v>
          </cell>
          <cell r="D440">
            <v>51500</v>
          </cell>
          <cell r="F440">
            <v>3071975</v>
          </cell>
        </row>
        <row r="441">
          <cell r="A441" t="str">
            <v>FPUS2</v>
          </cell>
          <cell r="D441">
            <v>55650</v>
          </cell>
          <cell r="F441">
            <v>3319522.5</v>
          </cell>
        </row>
        <row r="442">
          <cell r="A442" t="str">
            <v>FPUS2</v>
          </cell>
          <cell r="D442">
            <v>55650</v>
          </cell>
          <cell r="F442">
            <v>3319522.5</v>
          </cell>
        </row>
        <row r="443">
          <cell r="A443" t="str">
            <v>FPUS2</v>
          </cell>
          <cell r="D443">
            <v>34301.230000000003</v>
          </cell>
          <cell r="F443">
            <v>2047783.4310000003</v>
          </cell>
        </row>
        <row r="444">
          <cell r="A444" t="str">
            <v>FPUS2</v>
          </cell>
          <cell r="D444">
            <v>33267.019999999997</v>
          </cell>
          <cell r="F444">
            <v>1986041.0939999998</v>
          </cell>
        </row>
        <row r="445">
          <cell r="A445" t="str">
            <v>FPUS2</v>
          </cell>
          <cell r="D445">
            <v>33267.019999999997</v>
          </cell>
          <cell r="F445">
            <v>1986041.0939999998</v>
          </cell>
        </row>
        <row r="446">
          <cell r="A446" t="str">
            <v>FPUS2</v>
          </cell>
          <cell r="D446">
            <v>149351</v>
          </cell>
          <cell r="F446">
            <v>9028267.9500000011</v>
          </cell>
        </row>
        <row r="447">
          <cell r="A447" t="str">
            <v>FPUS2</v>
          </cell>
          <cell r="D447">
            <v>34301.230000000003</v>
          </cell>
          <cell r="F447">
            <v>2030632.8160000003</v>
          </cell>
        </row>
        <row r="448">
          <cell r="A448" t="str">
            <v>FPUS2</v>
          </cell>
          <cell r="D448">
            <v>66344</v>
          </cell>
          <cell r="F448">
            <v>3952775.52</v>
          </cell>
        </row>
        <row r="449">
          <cell r="A449" t="str">
            <v>FPUS2</v>
          </cell>
          <cell r="D449">
            <v>40425</v>
          </cell>
          <cell r="F449">
            <v>2413776.75</v>
          </cell>
        </row>
        <row r="450">
          <cell r="A450" t="str">
            <v>FPUS2</v>
          </cell>
          <cell r="D450">
            <v>100000</v>
          </cell>
          <cell r="F450">
            <v>6146000</v>
          </cell>
        </row>
        <row r="451">
          <cell r="A451" t="str">
            <v>FPUS2</v>
          </cell>
          <cell r="D451">
            <v>28061.82</v>
          </cell>
          <cell r="F451">
            <v>1650876.8706</v>
          </cell>
        </row>
        <row r="452">
          <cell r="A452" t="str">
            <v>FPUS2</v>
          </cell>
          <cell r="D452">
            <v>39462.5</v>
          </cell>
          <cell r="F452">
            <v>2359857.5</v>
          </cell>
        </row>
        <row r="453">
          <cell r="A453" t="str">
            <v>FPUS2</v>
          </cell>
          <cell r="D453">
            <v>37537.5</v>
          </cell>
          <cell r="F453">
            <v>2244742.5</v>
          </cell>
        </row>
        <row r="454">
          <cell r="A454" t="str">
            <v>FPUS2</v>
          </cell>
          <cell r="D454">
            <v>39553.919999999998</v>
          </cell>
          <cell r="F454">
            <v>2363346.7199999997</v>
          </cell>
        </row>
        <row r="455">
          <cell r="A455" t="str">
            <v>FPUS2</v>
          </cell>
          <cell r="D455">
            <v>62743.5</v>
          </cell>
          <cell r="F455">
            <v>3748924.125</v>
          </cell>
        </row>
        <row r="456">
          <cell r="A456" t="str">
            <v>FPUS2</v>
          </cell>
          <cell r="D456">
            <v>41549.760000000002</v>
          </cell>
          <cell r="F456">
            <v>2482598.16</v>
          </cell>
        </row>
        <row r="457">
          <cell r="A457" t="str">
            <v>FPUS2</v>
          </cell>
          <cell r="D457">
            <v>42345.64</v>
          </cell>
          <cell r="F457">
            <v>2530151.9899999998</v>
          </cell>
        </row>
        <row r="458">
          <cell r="A458" t="str">
            <v>FPUS2</v>
          </cell>
          <cell r="D458">
            <v>30780</v>
          </cell>
          <cell r="F458">
            <v>1840336.2</v>
          </cell>
        </row>
        <row r="459">
          <cell r="A459" t="str">
            <v>FPUS2</v>
          </cell>
          <cell r="D459">
            <v>29974.799999999999</v>
          </cell>
          <cell r="F459">
            <v>1792193.2919999999</v>
          </cell>
        </row>
        <row r="460">
          <cell r="A460" t="str">
            <v>FPUS2</v>
          </cell>
          <cell r="D460">
            <v>11786.37</v>
          </cell>
          <cell r="F460">
            <v>703999.88010000007</v>
          </cell>
        </row>
        <row r="461">
          <cell r="A461" t="str">
            <v>FPUS2</v>
          </cell>
          <cell r="D461">
            <v>11670</v>
          </cell>
          <cell r="F461">
            <v>697049.1</v>
          </cell>
        </row>
        <row r="462">
          <cell r="A462" t="str">
            <v>FPUS2</v>
          </cell>
          <cell r="D462">
            <v>37733.85</v>
          </cell>
          <cell r="F462">
            <v>2253465.5219999999</v>
          </cell>
        </row>
        <row r="463">
          <cell r="A463" t="str">
            <v>FPUS2</v>
          </cell>
          <cell r="D463">
            <v>33704.53</v>
          </cell>
          <cell r="F463">
            <v>2012834.5315999999</v>
          </cell>
        </row>
        <row r="464">
          <cell r="A464" t="str">
            <v>FPUS2</v>
          </cell>
          <cell r="D464">
            <v>39616.5</v>
          </cell>
          <cell r="F464">
            <v>2365897.38</v>
          </cell>
        </row>
        <row r="465">
          <cell r="A465" t="str">
            <v>FPUS2</v>
          </cell>
          <cell r="D465">
            <v>33013.75</v>
          </cell>
          <cell r="F465">
            <v>1971581.15</v>
          </cell>
        </row>
        <row r="466">
          <cell r="A466" t="str">
            <v>FPUS2</v>
          </cell>
          <cell r="D466">
            <v>93540.25</v>
          </cell>
          <cell r="F466">
            <v>5589029.9375</v>
          </cell>
        </row>
        <row r="467">
          <cell r="A467" t="str">
            <v>FPUS2</v>
          </cell>
          <cell r="D467">
            <v>39553.919999999998</v>
          </cell>
          <cell r="F467">
            <v>2363346.7199999997</v>
          </cell>
        </row>
        <row r="468">
          <cell r="A468" t="str">
            <v>FPUS2</v>
          </cell>
          <cell r="D468">
            <v>41549.760000000002</v>
          </cell>
          <cell r="F468">
            <v>2482598.16</v>
          </cell>
        </row>
        <row r="469">
          <cell r="A469" t="str">
            <v>FPUS2</v>
          </cell>
          <cell r="D469">
            <v>40425</v>
          </cell>
          <cell r="F469">
            <v>2405287.5</v>
          </cell>
        </row>
        <row r="470">
          <cell r="A470" t="str">
            <v>FPUS2</v>
          </cell>
          <cell r="D470">
            <v>45237.5</v>
          </cell>
          <cell r="F470">
            <v>2705202.5</v>
          </cell>
        </row>
        <row r="471">
          <cell r="A471" t="str">
            <v>FPUS2</v>
          </cell>
          <cell r="D471">
            <v>1500000</v>
          </cell>
          <cell r="F471">
            <v>92220000</v>
          </cell>
        </row>
        <row r="472">
          <cell r="A472" t="str">
            <v>FPUS2</v>
          </cell>
          <cell r="D472">
            <v>1500000</v>
          </cell>
          <cell r="F472">
            <v>92475000</v>
          </cell>
        </row>
        <row r="473">
          <cell r="A473" t="str">
            <v>FPUS2</v>
          </cell>
          <cell r="D473">
            <v>1500000</v>
          </cell>
          <cell r="F473">
            <v>92775000</v>
          </cell>
        </row>
        <row r="474">
          <cell r="A474" t="str">
            <v>FPUS2</v>
          </cell>
          <cell r="D474">
            <v>1500000</v>
          </cell>
          <cell r="F474">
            <v>93045000</v>
          </cell>
        </row>
        <row r="475">
          <cell r="A475" t="str">
            <v>FPUS2</v>
          </cell>
          <cell r="D475">
            <v>33704.53</v>
          </cell>
          <cell r="F475">
            <v>2016204.9845999999</v>
          </cell>
        </row>
        <row r="476">
          <cell r="A476" t="str">
            <v>FPUS2</v>
          </cell>
          <cell r="D476">
            <v>43519.75</v>
          </cell>
          <cell r="F476">
            <v>2604657.0375000001</v>
          </cell>
        </row>
        <row r="477">
          <cell r="A477" t="str">
            <v>FPUS2</v>
          </cell>
          <cell r="D477">
            <v>90239.38</v>
          </cell>
          <cell r="F477">
            <v>5400826.8930000002</v>
          </cell>
        </row>
        <row r="478">
          <cell r="A478" t="str">
            <v>FPUS2</v>
          </cell>
          <cell r="D478">
            <v>45237.5</v>
          </cell>
          <cell r="F478">
            <v>2706107.25</v>
          </cell>
        </row>
        <row r="479">
          <cell r="A479" t="str">
            <v>FPUS2</v>
          </cell>
          <cell r="D479">
            <v>40425</v>
          </cell>
          <cell r="F479">
            <v>2418223.5</v>
          </cell>
        </row>
        <row r="480">
          <cell r="A480" t="str">
            <v>FPUS2</v>
          </cell>
          <cell r="D480">
            <v>38018.75</v>
          </cell>
          <cell r="F480">
            <v>2274281.625</v>
          </cell>
        </row>
        <row r="481">
          <cell r="A481" t="str">
            <v>FPUS2</v>
          </cell>
          <cell r="D481">
            <v>32725</v>
          </cell>
          <cell r="F481">
            <v>1957609.5</v>
          </cell>
        </row>
        <row r="482">
          <cell r="A482" t="str">
            <v>FPUS2</v>
          </cell>
          <cell r="D482">
            <v>100000</v>
          </cell>
          <cell r="F482">
            <v>6211000</v>
          </cell>
        </row>
        <row r="483">
          <cell r="A483" t="str">
            <v>FPUS2</v>
          </cell>
          <cell r="D483">
            <v>50159.4</v>
          </cell>
          <cell r="F483">
            <v>3001538.4960000003</v>
          </cell>
        </row>
        <row r="484">
          <cell r="A484" t="str">
            <v>FPUS2</v>
          </cell>
          <cell r="D484">
            <v>90000</v>
          </cell>
          <cell r="F484">
            <v>5295600</v>
          </cell>
        </row>
        <row r="485">
          <cell r="A485" t="str">
            <v>FPUS2</v>
          </cell>
          <cell r="D485">
            <v>100000</v>
          </cell>
          <cell r="F485">
            <v>6007000</v>
          </cell>
        </row>
        <row r="486">
          <cell r="A486" t="str">
            <v>FPUS2</v>
          </cell>
          <cell r="D486">
            <v>5538.75</v>
          </cell>
          <cell r="F486">
            <v>332878.875</v>
          </cell>
        </row>
        <row r="487">
          <cell r="A487" t="str">
            <v>FPUS2</v>
          </cell>
          <cell r="D487">
            <v>58681.25</v>
          </cell>
          <cell r="F487">
            <v>3526743.125</v>
          </cell>
        </row>
        <row r="488">
          <cell r="A488" t="str">
            <v>FPUS2</v>
          </cell>
          <cell r="D488">
            <v>100000</v>
          </cell>
          <cell r="F488">
            <v>6208000</v>
          </cell>
        </row>
        <row r="489">
          <cell r="A489" t="str">
            <v>FPUS2</v>
          </cell>
          <cell r="D489">
            <v>100000</v>
          </cell>
          <cell r="F489">
            <v>6208000</v>
          </cell>
        </row>
        <row r="490">
          <cell r="A490" t="str">
            <v>FPUS2</v>
          </cell>
          <cell r="D490">
            <v>53793.2</v>
          </cell>
          <cell r="F490">
            <v>3281385.1999999997</v>
          </cell>
        </row>
        <row r="491">
          <cell r="A491" t="str">
            <v>FPUS2</v>
          </cell>
          <cell r="D491">
            <v>93301.14</v>
          </cell>
          <cell r="F491">
            <v>5691369.54</v>
          </cell>
        </row>
        <row r="492">
          <cell r="A492" t="str">
            <v>FPUS2</v>
          </cell>
          <cell r="D492">
            <v>37245</v>
          </cell>
          <cell r="F492">
            <v>2234700</v>
          </cell>
        </row>
        <row r="493">
          <cell r="A493" t="str">
            <v>FPUS2</v>
          </cell>
          <cell r="D493">
            <v>34612.5</v>
          </cell>
          <cell r="F493">
            <v>2076750</v>
          </cell>
        </row>
        <row r="494">
          <cell r="A494" t="str">
            <v>FPUS2</v>
          </cell>
          <cell r="D494">
            <v>38220</v>
          </cell>
          <cell r="F494">
            <v>2293200</v>
          </cell>
        </row>
        <row r="495">
          <cell r="A495" t="str">
            <v>FPUS2</v>
          </cell>
          <cell r="D495">
            <v>38220</v>
          </cell>
          <cell r="F495">
            <v>2293200</v>
          </cell>
        </row>
        <row r="496">
          <cell r="A496" t="str">
            <v>FPUS2</v>
          </cell>
          <cell r="D496">
            <v>35231.620000000003</v>
          </cell>
          <cell r="F496">
            <v>2113897.2000000002</v>
          </cell>
        </row>
        <row r="497">
          <cell r="A497" t="str">
            <v>FPUS2</v>
          </cell>
          <cell r="D497">
            <v>70463</v>
          </cell>
          <cell r="F497">
            <v>4227780</v>
          </cell>
        </row>
        <row r="498">
          <cell r="A498" t="str">
            <v>FPUS2</v>
          </cell>
          <cell r="D498">
            <v>69228.899999999994</v>
          </cell>
          <cell r="F498">
            <v>4153733.9999999995</v>
          </cell>
        </row>
        <row r="499">
          <cell r="A499" t="str">
            <v>FPUS2</v>
          </cell>
          <cell r="D499">
            <v>34614.449999999997</v>
          </cell>
          <cell r="F499">
            <v>2076866.9999999998</v>
          </cell>
        </row>
        <row r="500">
          <cell r="A500" t="str">
            <v>FPUS2</v>
          </cell>
          <cell r="D500">
            <v>42519.75</v>
          </cell>
          <cell r="F500">
            <v>2551185</v>
          </cell>
        </row>
        <row r="501">
          <cell r="A501" t="str">
            <v>FPUS2</v>
          </cell>
          <cell r="D501">
            <v>31198.79</v>
          </cell>
          <cell r="F501">
            <v>1871927.4000000001</v>
          </cell>
        </row>
        <row r="502">
          <cell r="A502" t="str">
            <v>FPUS2</v>
          </cell>
          <cell r="D502">
            <v>53843.27</v>
          </cell>
          <cell r="F502">
            <v>3284439.4699999997</v>
          </cell>
        </row>
        <row r="503">
          <cell r="A503" t="str">
            <v>FPUS2</v>
          </cell>
          <cell r="D503">
            <v>62596.800000000003</v>
          </cell>
          <cell r="F503">
            <v>3762067.68</v>
          </cell>
        </row>
        <row r="504">
          <cell r="A504" t="str">
            <v>FPUS2</v>
          </cell>
          <cell r="D504">
            <v>22972</v>
          </cell>
          <cell r="F504">
            <v>1365536.0819999999</v>
          </cell>
        </row>
        <row r="505">
          <cell r="A505" t="str">
            <v>FPUS2</v>
          </cell>
          <cell r="D505">
            <v>34080</v>
          </cell>
          <cell r="F505">
            <v>2055024</v>
          </cell>
        </row>
        <row r="506">
          <cell r="A506" t="str">
            <v>FPUS2</v>
          </cell>
          <cell r="D506">
            <v>500000</v>
          </cell>
          <cell r="F506">
            <v>30980000</v>
          </cell>
        </row>
        <row r="507">
          <cell r="A507" t="str">
            <v>FPUS2</v>
          </cell>
          <cell r="D507">
            <v>500000</v>
          </cell>
          <cell r="F507">
            <v>31075000</v>
          </cell>
        </row>
        <row r="508">
          <cell r="A508" t="str">
            <v>FPUS2</v>
          </cell>
          <cell r="D508">
            <v>175000</v>
          </cell>
          <cell r="F508">
            <v>10829000</v>
          </cell>
        </row>
        <row r="509">
          <cell r="A509" t="str">
            <v>FPUS2</v>
          </cell>
          <cell r="D509">
            <v>175000</v>
          </cell>
          <cell r="F509">
            <v>10836000</v>
          </cell>
        </row>
        <row r="510">
          <cell r="A510" t="str">
            <v>FPUS2</v>
          </cell>
          <cell r="D510">
            <v>175000</v>
          </cell>
          <cell r="F510">
            <v>10846500</v>
          </cell>
        </row>
        <row r="511">
          <cell r="A511" t="str">
            <v>FPUS2</v>
          </cell>
          <cell r="D511">
            <v>175000</v>
          </cell>
          <cell r="F511">
            <v>10851750</v>
          </cell>
        </row>
        <row r="512">
          <cell r="A512" t="str">
            <v>FPUS2</v>
          </cell>
          <cell r="D512">
            <v>175000</v>
          </cell>
          <cell r="F512">
            <v>10864000</v>
          </cell>
        </row>
        <row r="513">
          <cell r="A513" t="str">
            <v>FPUS2</v>
          </cell>
          <cell r="D513">
            <v>175000</v>
          </cell>
          <cell r="F513">
            <v>10871000</v>
          </cell>
        </row>
        <row r="514">
          <cell r="A514" t="str">
            <v>FPUS2</v>
          </cell>
          <cell r="D514">
            <v>175000</v>
          </cell>
          <cell r="F514">
            <v>10878000</v>
          </cell>
        </row>
        <row r="515">
          <cell r="A515" t="str">
            <v>FPUS2</v>
          </cell>
          <cell r="D515">
            <v>175000</v>
          </cell>
          <cell r="F515">
            <v>10885000</v>
          </cell>
        </row>
        <row r="516">
          <cell r="A516" t="str">
            <v>FPUS2</v>
          </cell>
          <cell r="D516">
            <v>107133.63</v>
          </cell>
          <cell r="F516">
            <v>6535151.4300000006</v>
          </cell>
        </row>
        <row r="517">
          <cell r="A517" t="str">
            <v>FPUS2</v>
          </cell>
          <cell r="D517">
            <v>92822.07</v>
          </cell>
          <cell r="F517">
            <v>5662146.2700000005</v>
          </cell>
        </row>
        <row r="518">
          <cell r="A518" t="str">
            <v>FPUS2</v>
          </cell>
          <cell r="D518">
            <v>31531.5</v>
          </cell>
          <cell r="F518">
            <v>1890628.74</v>
          </cell>
        </row>
        <row r="519">
          <cell r="A519" t="str">
            <v>FPUS2</v>
          </cell>
          <cell r="D519">
            <v>36913.99</v>
          </cell>
          <cell r="F519">
            <v>2213362.8404000001</v>
          </cell>
        </row>
        <row r="520">
          <cell r="A520" t="str">
            <v>FPUS2</v>
          </cell>
          <cell r="D520">
            <v>1306.01</v>
          </cell>
          <cell r="F520">
            <v>77955.736900000004</v>
          </cell>
        </row>
        <row r="521">
          <cell r="A521" t="str">
            <v>FPUS2</v>
          </cell>
          <cell r="D521">
            <v>84800</v>
          </cell>
          <cell r="F521">
            <v>5088000</v>
          </cell>
        </row>
        <row r="522">
          <cell r="A522" t="str">
            <v>FPUS2</v>
          </cell>
          <cell r="D522">
            <v>22000</v>
          </cell>
          <cell r="F522">
            <v>1303462.6000000001</v>
          </cell>
        </row>
        <row r="523">
          <cell r="A523" t="str">
            <v>FPUS2</v>
          </cell>
          <cell r="D523">
            <v>80560</v>
          </cell>
          <cell r="F523">
            <v>4828766.3999999994</v>
          </cell>
        </row>
        <row r="524">
          <cell r="A524" t="str">
            <v>FPUS2</v>
          </cell>
          <cell r="D524">
            <v>84800</v>
          </cell>
          <cell r="F524">
            <v>5082912</v>
          </cell>
        </row>
        <row r="525">
          <cell r="A525" t="str">
            <v>FPUS2</v>
          </cell>
          <cell r="D525">
            <v>84800</v>
          </cell>
          <cell r="F525">
            <v>5082912</v>
          </cell>
        </row>
        <row r="526">
          <cell r="A526" t="str">
            <v>FPUS2</v>
          </cell>
          <cell r="D526">
            <v>54157.120000000003</v>
          </cell>
          <cell r="F526">
            <v>3249427.2</v>
          </cell>
        </row>
        <row r="527">
          <cell r="A527" t="str">
            <v>FPUS2</v>
          </cell>
          <cell r="D527">
            <v>50893.919999999998</v>
          </cell>
          <cell r="F527">
            <v>3053635.1999999997</v>
          </cell>
        </row>
        <row r="528">
          <cell r="A528" t="str">
            <v>FPUS2</v>
          </cell>
          <cell r="D528">
            <v>211169.91</v>
          </cell>
          <cell r="F528">
            <v>12839130.527999999</v>
          </cell>
        </row>
        <row r="529">
          <cell r="A529" t="str">
            <v>FPUS2</v>
          </cell>
          <cell r="D529">
            <v>211382.36</v>
          </cell>
          <cell r="F529">
            <v>12852047.487999998</v>
          </cell>
        </row>
        <row r="530">
          <cell r="A530" t="str">
            <v>FPUS2</v>
          </cell>
          <cell r="D530">
            <v>662860</v>
          </cell>
          <cell r="F530">
            <v>40480860.200000003</v>
          </cell>
        </row>
        <row r="531">
          <cell r="A531" t="str">
            <v>FPUS2</v>
          </cell>
          <cell r="D531">
            <v>500000</v>
          </cell>
          <cell r="F531">
            <v>30865000</v>
          </cell>
        </row>
        <row r="532">
          <cell r="A532" t="str">
            <v>FPUS2</v>
          </cell>
          <cell r="D532">
            <v>500000</v>
          </cell>
          <cell r="F532">
            <v>30685000</v>
          </cell>
        </row>
        <row r="533">
          <cell r="A533" t="str">
            <v>FPUS2</v>
          </cell>
          <cell r="D533">
            <v>500000</v>
          </cell>
          <cell r="F533">
            <v>30782500</v>
          </cell>
        </row>
        <row r="534">
          <cell r="A534" t="str">
            <v>FPUS2</v>
          </cell>
          <cell r="D534">
            <v>12720</v>
          </cell>
          <cell r="F534">
            <v>754296</v>
          </cell>
        </row>
        <row r="535">
          <cell r="A535" t="str">
            <v>FPUS2</v>
          </cell>
          <cell r="D535">
            <v>25000</v>
          </cell>
          <cell r="F535">
            <v>1482500</v>
          </cell>
        </row>
        <row r="536">
          <cell r="A536" t="str">
            <v>FPUS2</v>
          </cell>
          <cell r="D536">
            <v>38024</v>
          </cell>
          <cell r="F536">
            <v>2287143.6</v>
          </cell>
        </row>
        <row r="537">
          <cell r="A537" t="str">
            <v>FPUS2</v>
          </cell>
          <cell r="D537">
            <v>35100</v>
          </cell>
          <cell r="F537">
            <v>2111265</v>
          </cell>
        </row>
        <row r="538">
          <cell r="A538" t="str">
            <v>FPUS2</v>
          </cell>
          <cell r="D538">
            <v>38697.75</v>
          </cell>
          <cell r="F538">
            <v>2327669.6625000001</v>
          </cell>
        </row>
        <row r="539">
          <cell r="A539" t="str">
            <v>FPUS2</v>
          </cell>
          <cell r="D539">
            <v>5602.24</v>
          </cell>
          <cell r="F539">
            <v>337142.80319999997</v>
          </cell>
        </row>
        <row r="540">
          <cell r="A540" t="str">
            <v>FPUS2</v>
          </cell>
          <cell r="D540">
            <v>13248.32</v>
          </cell>
          <cell r="F540">
            <v>797283.89760000003</v>
          </cell>
        </row>
        <row r="541">
          <cell r="A541" t="str">
            <v>FPUS2</v>
          </cell>
          <cell r="D541">
            <v>51519.4</v>
          </cell>
          <cell r="F541">
            <v>3087042.4480000003</v>
          </cell>
        </row>
        <row r="542">
          <cell r="A542" t="str">
            <v>FPUS2</v>
          </cell>
          <cell r="D542">
            <v>41437.5</v>
          </cell>
          <cell r="F542">
            <v>2495366.25</v>
          </cell>
        </row>
        <row r="543">
          <cell r="A543" t="str">
            <v>FPUS2</v>
          </cell>
          <cell r="D543">
            <v>34749</v>
          </cell>
          <cell r="F543">
            <v>2092584.78</v>
          </cell>
        </row>
        <row r="544">
          <cell r="A544" t="str">
            <v>FPUS2</v>
          </cell>
          <cell r="D544">
            <v>34749</v>
          </cell>
          <cell r="F544">
            <v>2092584.78</v>
          </cell>
        </row>
        <row r="545">
          <cell r="A545" t="str">
            <v>FPUS2</v>
          </cell>
          <cell r="D545">
            <v>34749</v>
          </cell>
          <cell r="F545">
            <v>2092584.78</v>
          </cell>
        </row>
        <row r="546">
          <cell r="A546" t="str">
            <v>FPUS2</v>
          </cell>
          <cell r="D546">
            <v>31198.79</v>
          </cell>
          <cell r="F546">
            <v>1878791.1338</v>
          </cell>
        </row>
        <row r="547">
          <cell r="A547" t="str">
            <v>FPUS2</v>
          </cell>
          <cell r="D547">
            <v>35721</v>
          </cell>
          <cell r="F547">
            <v>2151118.62</v>
          </cell>
        </row>
        <row r="548">
          <cell r="A548" t="str">
            <v>FPUS2</v>
          </cell>
          <cell r="D548">
            <v>178080</v>
          </cell>
          <cell r="F548">
            <v>10674115.199999999</v>
          </cell>
        </row>
        <row r="549">
          <cell r="A549" t="str">
            <v>FPUS2</v>
          </cell>
          <cell r="D549">
            <v>89040</v>
          </cell>
          <cell r="F549">
            <v>5337057.5999999996</v>
          </cell>
        </row>
        <row r="550">
          <cell r="A550" t="str">
            <v>FPUS2</v>
          </cell>
          <cell r="D550">
            <v>450000</v>
          </cell>
          <cell r="F550">
            <v>27895500</v>
          </cell>
        </row>
        <row r="551">
          <cell r="A551" t="str">
            <v>FPUS2</v>
          </cell>
          <cell r="D551">
            <v>650000</v>
          </cell>
          <cell r="F551">
            <v>40326000</v>
          </cell>
        </row>
        <row r="552">
          <cell r="A552" t="str">
            <v>FPUS2</v>
          </cell>
          <cell r="D552">
            <v>39701.839999999997</v>
          </cell>
          <cell r="F552">
            <v>2405931.5039999997</v>
          </cell>
        </row>
        <row r="553">
          <cell r="A553" t="str">
            <v>FPUS2</v>
          </cell>
          <cell r="D553">
            <v>175000</v>
          </cell>
          <cell r="F553">
            <v>10771250</v>
          </cell>
        </row>
        <row r="554">
          <cell r="A554" t="str">
            <v>FPUS2</v>
          </cell>
          <cell r="D554">
            <v>175000</v>
          </cell>
          <cell r="F554">
            <v>10778250</v>
          </cell>
        </row>
        <row r="555">
          <cell r="A555" t="str">
            <v>FPUS2</v>
          </cell>
          <cell r="D555">
            <v>175000</v>
          </cell>
          <cell r="F555">
            <v>10787000</v>
          </cell>
        </row>
        <row r="556">
          <cell r="A556" t="str">
            <v>FPUS2</v>
          </cell>
          <cell r="D556">
            <v>175000</v>
          </cell>
          <cell r="F556">
            <v>10792250</v>
          </cell>
        </row>
        <row r="557">
          <cell r="A557" t="str">
            <v>FPUS2</v>
          </cell>
          <cell r="D557">
            <v>175000</v>
          </cell>
          <cell r="F557">
            <v>10804500</v>
          </cell>
        </row>
        <row r="558">
          <cell r="A558" t="str">
            <v>FPUS2</v>
          </cell>
          <cell r="D558">
            <v>175000</v>
          </cell>
          <cell r="F558">
            <v>10813250</v>
          </cell>
        </row>
        <row r="559">
          <cell r="A559" t="str">
            <v>FPUS2</v>
          </cell>
          <cell r="D559">
            <v>175000</v>
          </cell>
          <cell r="F559">
            <v>10820250</v>
          </cell>
        </row>
        <row r="560">
          <cell r="A560" t="str">
            <v>FPUS2</v>
          </cell>
          <cell r="D560">
            <v>175000</v>
          </cell>
          <cell r="F560">
            <v>10827250</v>
          </cell>
        </row>
        <row r="561">
          <cell r="A561" t="str">
            <v>FPUS2</v>
          </cell>
          <cell r="D561">
            <v>30698.86</v>
          </cell>
          <cell r="F561">
            <v>1847764.3833999999</v>
          </cell>
        </row>
        <row r="562">
          <cell r="A562" t="str">
            <v>FPUS2</v>
          </cell>
          <cell r="D562">
            <v>7998.89</v>
          </cell>
          <cell r="F562">
            <v>477773.6997</v>
          </cell>
        </row>
        <row r="563">
          <cell r="A563" t="str">
            <v>FPUS2</v>
          </cell>
          <cell r="D563">
            <v>36500.1</v>
          </cell>
          <cell r="F563">
            <v>2196941.0189999999</v>
          </cell>
        </row>
        <row r="564">
          <cell r="A564" t="str">
            <v>FPUS2</v>
          </cell>
          <cell r="D564">
            <v>33920.25</v>
          </cell>
          <cell r="F564">
            <v>2041659.8474999999</v>
          </cell>
        </row>
        <row r="565">
          <cell r="A565" t="str">
            <v>FPUS2</v>
          </cell>
          <cell r="D565">
            <v>35757</v>
          </cell>
          <cell r="F565">
            <v>2152213.83</v>
          </cell>
        </row>
        <row r="566">
          <cell r="A566" t="str">
            <v>FPUS2</v>
          </cell>
          <cell r="D566">
            <v>38697.75</v>
          </cell>
          <cell r="F566">
            <v>2329217.5724999998</v>
          </cell>
        </row>
        <row r="567">
          <cell r="A567" t="str">
            <v>FPUS2</v>
          </cell>
          <cell r="D567">
            <v>213000</v>
          </cell>
          <cell r="F567">
            <v>12811950</v>
          </cell>
        </row>
        <row r="568">
          <cell r="A568" t="str">
            <v>FPUS2</v>
          </cell>
          <cell r="D568">
            <v>28567.5</v>
          </cell>
          <cell r="F568">
            <v>1715192.7</v>
          </cell>
        </row>
        <row r="569">
          <cell r="A569" t="str">
            <v>FPUS2</v>
          </cell>
          <cell r="D569">
            <v>29737.5</v>
          </cell>
          <cell r="F569">
            <v>1785439.5</v>
          </cell>
        </row>
        <row r="570">
          <cell r="A570" t="str">
            <v>FPUS2</v>
          </cell>
          <cell r="D570">
            <v>213000</v>
          </cell>
          <cell r="F570">
            <v>12801300</v>
          </cell>
        </row>
        <row r="571">
          <cell r="A571" t="str">
            <v>FPUS2</v>
          </cell>
          <cell r="D571">
            <v>426000</v>
          </cell>
          <cell r="F571">
            <v>25602600</v>
          </cell>
        </row>
        <row r="572">
          <cell r="A572" t="str">
            <v>FPUS2</v>
          </cell>
          <cell r="D572">
            <v>30900.62</v>
          </cell>
          <cell r="F572">
            <v>1855273.2248</v>
          </cell>
        </row>
        <row r="573">
          <cell r="A573" t="str">
            <v>FPUS2</v>
          </cell>
          <cell r="D573">
            <v>34875.75</v>
          </cell>
          <cell r="F573">
            <v>2093940.03</v>
          </cell>
        </row>
        <row r="574">
          <cell r="A574" t="str">
            <v>FPUS2</v>
          </cell>
          <cell r="D574">
            <v>29387.47</v>
          </cell>
          <cell r="F574">
            <v>1764423.6988000001</v>
          </cell>
        </row>
        <row r="575">
          <cell r="A575" t="str">
            <v>FPUS2</v>
          </cell>
          <cell r="D575">
            <v>28957.5</v>
          </cell>
          <cell r="F575">
            <v>1738608.3</v>
          </cell>
        </row>
        <row r="576">
          <cell r="A576" t="str">
            <v>FPUS2</v>
          </cell>
          <cell r="D576">
            <v>84800</v>
          </cell>
          <cell r="F576">
            <v>5077824</v>
          </cell>
        </row>
        <row r="577">
          <cell r="A577" t="str">
            <v>FPUS2</v>
          </cell>
          <cell r="D577">
            <v>29387.47</v>
          </cell>
          <cell r="F577">
            <v>1764717.5734999999</v>
          </cell>
        </row>
        <row r="578">
          <cell r="A578" t="str">
            <v>FPUS2</v>
          </cell>
          <cell r="D578">
            <v>14375</v>
          </cell>
          <cell r="F578">
            <v>867531.25</v>
          </cell>
        </row>
        <row r="579">
          <cell r="A579" t="str">
            <v>FPUS2</v>
          </cell>
          <cell r="D579">
            <v>19050</v>
          </cell>
          <cell r="F579">
            <v>1137517.4100000001</v>
          </cell>
        </row>
        <row r="580">
          <cell r="A580" t="str">
            <v>FPUS2</v>
          </cell>
          <cell r="D580">
            <v>42042</v>
          </cell>
          <cell r="F580">
            <v>2509907.4</v>
          </cell>
        </row>
        <row r="581">
          <cell r="A581" t="str">
            <v>FPUS2</v>
          </cell>
          <cell r="D581">
            <v>38697.75</v>
          </cell>
          <cell r="F581">
            <v>2310255.6750000003</v>
          </cell>
        </row>
        <row r="582">
          <cell r="A582" t="str">
            <v>FPUS2</v>
          </cell>
          <cell r="D582">
            <v>33357.440000000002</v>
          </cell>
          <cell r="F582">
            <v>1991439.1680000003</v>
          </cell>
        </row>
        <row r="583">
          <cell r="A583" t="str">
            <v>FPUS2</v>
          </cell>
          <cell r="D583">
            <v>31177.56</v>
          </cell>
          <cell r="F583">
            <v>1861300.3320000002</v>
          </cell>
        </row>
        <row r="584">
          <cell r="A584" t="str">
            <v>FPUS2</v>
          </cell>
          <cell r="D584">
            <v>30767.1</v>
          </cell>
          <cell r="F584">
            <v>1838641.8959999999</v>
          </cell>
        </row>
        <row r="585">
          <cell r="A585" t="str">
            <v>FPUS2</v>
          </cell>
          <cell r="D585">
            <v>44688</v>
          </cell>
          <cell r="F585">
            <v>2670554.88</v>
          </cell>
        </row>
        <row r="586">
          <cell r="A586" t="str">
            <v>FPUS2</v>
          </cell>
          <cell r="D586">
            <v>27000</v>
          </cell>
          <cell r="F586">
            <v>1625400</v>
          </cell>
        </row>
        <row r="587">
          <cell r="A587" t="str">
            <v>FPUS2</v>
          </cell>
          <cell r="D587">
            <v>46875</v>
          </cell>
          <cell r="F587">
            <v>2801835.9375</v>
          </cell>
        </row>
        <row r="588">
          <cell r="A588" t="str">
            <v>FPUS2</v>
          </cell>
          <cell r="D588">
            <v>37031.25</v>
          </cell>
          <cell r="F588">
            <v>2213450.390625</v>
          </cell>
        </row>
        <row r="589">
          <cell r="A589" t="str">
            <v>FPUS2</v>
          </cell>
          <cell r="D589">
            <v>77717.69</v>
          </cell>
          <cell r="F589">
            <v>4645380.6255250005</v>
          </cell>
        </row>
        <row r="590">
          <cell r="A590" t="str">
            <v>FPUS2</v>
          </cell>
          <cell r="D590">
            <v>116943.75</v>
          </cell>
          <cell r="F590">
            <v>6989727.9375</v>
          </cell>
        </row>
        <row r="591">
          <cell r="A591" t="str">
            <v>FPUS2</v>
          </cell>
          <cell r="D591">
            <v>37942</v>
          </cell>
          <cell r="F591">
            <v>2267793.3400000003</v>
          </cell>
        </row>
        <row r="592">
          <cell r="A592" t="str">
            <v>FPUS2</v>
          </cell>
          <cell r="D592">
            <v>53319.6</v>
          </cell>
          <cell r="F592">
            <v>3186912.4920000001</v>
          </cell>
        </row>
        <row r="593">
          <cell r="A593" t="str">
            <v>FPUS2</v>
          </cell>
          <cell r="D593">
            <v>45020</v>
          </cell>
          <cell r="F593">
            <v>2690845.4000000004</v>
          </cell>
        </row>
        <row r="594">
          <cell r="A594" t="str">
            <v>FPUS2</v>
          </cell>
          <cell r="D594">
            <v>69369.3</v>
          </cell>
          <cell r="F594">
            <v>4146896.7540000002</v>
          </cell>
        </row>
        <row r="595">
          <cell r="A595" t="str">
            <v>FPUS2</v>
          </cell>
          <cell r="D595">
            <v>35100</v>
          </cell>
          <cell r="F595">
            <v>2098278</v>
          </cell>
        </row>
        <row r="596">
          <cell r="A596" t="str">
            <v>FPUS2</v>
          </cell>
          <cell r="D596">
            <v>35100</v>
          </cell>
          <cell r="F596">
            <v>2098278</v>
          </cell>
        </row>
        <row r="597">
          <cell r="A597" t="str">
            <v>FPUS2</v>
          </cell>
          <cell r="D597">
            <v>39487.5</v>
          </cell>
          <cell r="F597">
            <v>2360562.75</v>
          </cell>
        </row>
        <row r="598">
          <cell r="A598" t="str">
            <v>FPUS2</v>
          </cell>
          <cell r="D598">
            <v>62010</v>
          </cell>
          <cell r="F598">
            <v>3706957.8000000003</v>
          </cell>
        </row>
        <row r="599">
          <cell r="A599" t="str">
            <v>FPUS2</v>
          </cell>
          <cell r="D599">
            <v>39600</v>
          </cell>
          <cell r="F599">
            <v>2376000</v>
          </cell>
        </row>
        <row r="600">
          <cell r="A600" t="str">
            <v>FPUS2</v>
          </cell>
          <cell r="D600">
            <v>96665.86</v>
          </cell>
          <cell r="F600">
            <v>5777718.4522000002</v>
          </cell>
        </row>
        <row r="601">
          <cell r="A601" t="str">
            <v>FPUS2</v>
          </cell>
          <cell r="D601">
            <v>42519.75</v>
          </cell>
          <cell r="F601">
            <v>2541830.6550000003</v>
          </cell>
        </row>
        <row r="602">
          <cell r="A602" t="str">
            <v>FPUS2</v>
          </cell>
          <cell r="D602">
            <v>34398</v>
          </cell>
          <cell r="F602">
            <v>2056312.44</v>
          </cell>
        </row>
        <row r="603">
          <cell r="A603" t="str">
            <v>FPUS2</v>
          </cell>
          <cell r="D603">
            <v>64501.919999999998</v>
          </cell>
          <cell r="F603">
            <v>3847539.5279999999</v>
          </cell>
        </row>
        <row r="604">
          <cell r="A604" t="str">
            <v>FPUS2</v>
          </cell>
          <cell r="D604">
            <v>35108.6</v>
          </cell>
          <cell r="F604">
            <v>2094227.9899999998</v>
          </cell>
        </row>
        <row r="605">
          <cell r="A605" t="str">
            <v>FPUS2</v>
          </cell>
          <cell r="D605">
            <v>102876.48</v>
          </cell>
          <cell r="F605">
            <v>6136582.0319999997</v>
          </cell>
        </row>
        <row r="606">
          <cell r="A606" t="str">
            <v>FPUS2</v>
          </cell>
          <cell r="D606">
            <v>38424.300000000003</v>
          </cell>
          <cell r="F606">
            <v>2297004.6540000001</v>
          </cell>
        </row>
        <row r="607">
          <cell r="A607" t="str">
            <v>FPUS2</v>
          </cell>
          <cell r="D607">
            <v>40131</v>
          </cell>
          <cell r="F607">
            <v>2421905.85</v>
          </cell>
        </row>
        <row r="608">
          <cell r="A608" t="str">
            <v>FPUS2</v>
          </cell>
          <cell r="D608">
            <v>40131</v>
          </cell>
          <cell r="F608">
            <v>2421905.85</v>
          </cell>
        </row>
        <row r="609">
          <cell r="A609" t="str">
            <v>FPUS2</v>
          </cell>
          <cell r="D609">
            <v>40131</v>
          </cell>
          <cell r="F609">
            <v>2421905.85</v>
          </cell>
        </row>
        <row r="610">
          <cell r="A610" t="str">
            <v>FPUS2</v>
          </cell>
          <cell r="D610">
            <v>4607</v>
          </cell>
          <cell r="F610">
            <v>278032.45</v>
          </cell>
        </row>
        <row r="611">
          <cell r="A611" t="str">
            <v>FPUS2</v>
          </cell>
          <cell r="D611">
            <v>40131</v>
          </cell>
          <cell r="F611">
            <v>2399432.4899999998</v>
          </cell>
        </row>
        <row r="612">
          <cell r="A612" t="str">
            <v>FPUS2</v>
          </cell>
          <cell r="D612">
            <v>40131</v>
          </cell>
          <cell r="F612">
            <v>2399432.4899999998</v>
          </cell>
        </row>
        <row r="613">
          <cell r="A613" t="str">
            <v>FPUS2</v>
          </cell>
          <cell r="D613">
            <v>39095.78</v>
          </cell>
          <cell r="F613">
            <v>2346528.7156000002</v>
          </cell>
        </row>
        <row r="614">
          <cell r="A614" t="str">
            <v>FPUS2</v>
          </cell>
          <cell r="D614">
            <v>30767.1</v>
          </cell>
          <cell r="F614">
            <v>1862640.2339999999</v>
          </cell>
        </row>
        <row r="615">
          <cell r="A615" t="str">
            <v>FPUS2</v>
          </cell>
          <cell r="D615">
            <v>40830</v>
          </cell>
          <cell r="F615">
            <v>2471848.2000000002</v>
          </cell>
        </row>
        <row r="616">
          <cell r="A616" t="str">
            <v>FPUS2</v>
          </cell>
          <cell r="D616">
            <v>69369.3</v>
          </cell>
          <cell r="F616">
            <v>4199617.4220000003</v>
          </cell>
        </row>
        <row r="617">
          <cell r="A617" t="str">
            <v>FPUS2</v>
          </cell>
          <cell r="D617">
            <v>34613.040000000001</v>
          </cell>
          <cell r="F617">
            <v>2095473.4416</v>
          </cell>
        </row>
        <row r="618">
          <cell r="A618" t="str">
            <v>FPUS2</v>
          </cell>
          <cell r="D618">
            <v>77395.5</v>
          </cell>
          <cell r="F618">
            <v>4685523.57</v>
          </cell>
        </row>
        <row r="619">
          <cell r="A619" t="str">
            <v>FPUS2</v>
          </cell>
          <cell r="D619">
            <v>38697.75</v>
          </cell>
          <cell r="F619">
            <v>2342761.7850000001</v>
          </cell>
        </row>
        <row r="620">
          <cell r="A620" t="str">
            <v>FPUS2</v>
          </cell>
          <cell r="D620">
            <v>35231.620000000003</v>
          </cell>
          <cell r="F620">
            <v>2132922.2748000002</v>
          </cell>
        </row>
        <row r="621">
          <cell r="A621" t="str">
            <v>FPUS2</v>
          </cell>
          <cell r="D621">
            <v>34398</v>
          </cell>
          <cell r="F621">
            <v>2082454.92</v>
          </cell>
        </row>
        <row r="622">
          <cell r="A622" t="str">
            <v>FPUS2</v>
          </cell>
          <cell r="D622">
            <v>34875</v>
          </cell>
          <cell r="F622">
            <v>2111332.5</v>
          </cell>
        </row>
        <row r="623">
          <cell r="A623" t="str">
            <v>FPUS2</v>
          </cell>
          <cell r="D623">
            <v>500000</v>
          </cell>
          <cell r="F623">
            <v>30750000</v>
          </cell>
        </row>
        <row r="624">
          <cell r="A624" t="str">
            <v>FPUS2</v>
          </cell>
          <cell r="D624">
            <v>40131</v>
          </cell>
          <cell r="F624">
            <v>2399031.1800000002</v>
          </cell>
        </row>
        <row r="625">
          <cell r="A625" t="str">
            <v>FPUS2</v>
          </cell>
          <cell r="D625">
            <v>40131</v>
          </cell>
          <cell r="F625">
            <v>2399031.1800000002</v>
          </cell>
        </row>
        <row r="626">
          <cell r="A626" t="str">
            <v>FPUS2</v>
          </cell>
          <cell r="D626">
            <v>662860</v>
          </cell>
          <cell r="F626">
            <v>40407945.600000001</v>
          </cell>
        </row>
        <row r="627">
          <cell r="A627" t="str">
            <v>FPUS2</v>
          </cell>
          <cell r="D627">
            <v>39095.78</v>
          </cell>
          <cell r="F627">
            <v>2345746.7999999998</v>
          </cell>
        </row>
        <row r="628">
          <cell r="A628" t="str">
            <v>FPUS2</v>
          </cell>
          <cell r="D628">
            <v>500000</v>
          </cell>
          <cell r="F628">
            <v>30565000</v>
          </cell>
        </row>
        <row r="629">
          <cell r="A629" t="str">
            <v>FPUS2</v>
          </cell>
          <cell r="D629">
            <v>34875</v>
          </cell>
          <cell r="F629">
            <v>2112727.5</v>
          </cell>
        </row>
        <row r="630">
          <cell r="A630" t="str">
            <v>FPUS2</v>
          </cell>
          <cell r="D630">
            <v>34398</v>
          </cell>
          <cell r="F630">
            <v>2083830.8399999999</v>
          </cell>
        </row>
        <row r="631">
          <cell r="A631" t="str">
            <v>FPUS2</v>
          </cell>
          <cell r="D631">
            <v>28600</v>
          </cell>
          <cell r="F631">
            <v>1726868</v>
          </cell>
        </row>
        <row r="632">
          <cell r="A632" t="str">
            <v>FPUS2</v>
          </cell>
          <cell r="D632">
            <v>500000</v>
          </cell>
          <cell r="F632">
            <v>30400000</v>
          </cell>
        </row>
        <row r="633">
          <cell r="A633" t="str">
            <v>FPUS2</v>
          </cell>
          <cell r="D633">
            <v>30841.03</v>
          </cell>
          <cell r="F633">
            <v>1850461.7999999998</v>
          </cell>
        </row>
        <row r="634">
          <cell r="A634" t="str">
            <v>FPUS2</v>
          </cell>
          <cell r="D634">
            <v>7560</v>
          </cell>
          <cell r="F634">
            <v>454926.77999999997</v>
          </cell>
        </row>
        <row r="635">
          <cell r="A635" t="str">
            <v>FPUS2</v>
          </cell>
          <cell r="D635">
            <v>49659</v>
          </cell>
          <cell r="F635">
            <v>2955703.68</v>
          </cell>
        </row>
        <row r="636">
          <cell r="A636" t="str">
            <v>FPUS2</v>
          </cell>
          <cell r="D636">
            <v>31180.400000000001</v>
          </cell>
          <cell r="F636">
            <v>1855857.4080000003</v>
          </cell>
        </row>
        <row r="637">
          <cell r="A637" t="str">
            <v>FPUS2</v>
          </cell>
          <cell r="D637">
            <v>500000</v>
          </cell>
          <cell r="F637">
            <v>30455000</v>
          </cell>
        </row>
        <row r="638">
          <cell r="A638" t="str">
            <v>FPUS1</v>
          </cell>
          <cell r="D638">
            <v>20700</v>
          </cell>
          <cell r="F638">
            <v>1251052.1100000001</v>
          </cell>
        </row>
        <row r="639">
          <cell r="A639" t="str">
            <v>FPUS2</v>
          </cell>
          <cell r="D639">
            <v>60966.400000000001</v>
          </cell>
          <cell r="F639">
            <v>3628720.1280000005</v>
          </cell>
        </row>
        <row r="640">
          <cell r="A640" t="str">
            <v>FPUS2</v>
          </cell>
          <cell r="D640">
            <v>60966.400000000001</v>
          </cell>
          <cell r="F640">
            <v>3628720.1280000005</v>
          </cell>
        </row>
        <row r="641">
          <cell r="A641" t="str">
            <v>FPUS2</v>
          </cell>
          <cell r="D641">
            <v>35721</v>
          </cell>
          <cell r="F641">
            <v>2134329.75</v>
          </cell>
        </row>
        <row r="642">
          <cell r="A642" t="str">
            <v>FPUS2</v>
          </cell>
          <cell r="D642">
            <v>41086.5</v>
          </cell>
          <cell r="F642">
            <v>2454918.375</v>
          </cell>
        </row>
        <row r="643">
          <cell r="A643" t="str">
            <v>FPUS2</v>
          </cell>
          <cell r="D643">
            <v>34875.75</v>
          </cell>
          <cell r="F643">
            <v>2083826.0625</v>
          </cell>
        </row>
        <row r="644">
          <cell r="A644" t="str">
            <v>FPUS2</v>
          </cell>
          <cell r="D644">
            <v>39487.5</v>
          </cell>
          <cell r="F644">
            <v>2359378.125</v>
          </cell>
        </row>
        <row r="645">
          <cell r="A645" t="str">
            <v>FPUS2</v>
          </cell>
          <cell r="D645">
            <v>34548.19</v>
          </cell>
          <cell r="F645">
            <v>2091201.9407000002</v>
          </cell>
        </row>
        <row r="646">
          <cell r="A646" t="str">
            <v>FPUS2</v>
          </cell>
          <cell r="D646">
            <v>235869.25</v>
          </cell>
          <cell r="F646">
            <v>14317263.475000001</v>
          </cell>
        </row>
        <row r="647">
          <cell r="A647" t="str">
            <v>FPUS2</v>
          </cell>
          <cell r="D647">
            <v>200000</v>
          </cell>
          <cell r="F647">
            <v>12298000</v>
          </cell>
        </row>
        <row r="648">
          <cell r="A648" t="str">
            <v>FPUS2</v>
          </cell>
          <cell r="D648">
            <v>9500</v>
          </cell>
          <cell r="F648">
            <v>574154.35</v>
          </cell>
        </row>
        <row r="649">
          <cell r="A649" t="str">
            <v>FPUS2</v>
          </cell>
          <cell r="D649">
            <v>45254</v>
          </cell>
          <cell r="F649">
            <v>2755063.52</v>
          </cell>
        </row>
        <row r="650">
          <cell r="A650" t="str">
            <v>FPUS2</v>
          </cell>
          <cell r="D650">
            <v>200000</v>
          </cell>
          <cell r="F650">
            <v>12374000</v>
          </cell>
        </row>
        <row r="651">
          <cell r="A651" t="str">
            <v>FPUS2</v>
          </cell>
          <cell r="D651">
            <v>200000</v>
          </cell>
          <cell r="F651">
            <v>12374000</v>
          </cell>
        </row>
        <row r="652">
          <cell r="A652" t="str">
            <v>FPUS2</v>
          </cell>
          <cell r="D652">
            <v>200000</v>
          </cell>
          <cell r="F652">
            <v>12374000</v>
          </cell>
        </row>
        <row r="653">
          <cell r="A653" t="str">
            <v>FPUS2</v>
          </cell>
          <cell r="D653">
            <v>400000</v>
          </cell>
          <cell r="F653">
            <v>24748000</v>
          </cell>
        </row>
        <row r="654">
          <cell r="A654" t="str">
            <v>FPUS2</v>
          </cell>
          <cell r="D654">
            <v>171266.91</v>
          </cell>
          <cell r="F654">
            <v>10395901.437000001</v>
          </cell>
        </row>
        <row r="655">
          <cell r="A655" t="str">
            <v>FPUS2</v>
          </cell>
          <cell r="D655">
            <v>54563.45</v>
          </cell>
          <cell r="F655">
            <v>3312001.415</v>
          </cell>
        </row>
        <row r="656">
          <cell r="A656" t="str">
            <v>FPUS2</v>
          </cell>
          <cell r="D656">
            <v>700000</v>
          </cell>
          <cell r="F656">
            <v>43309000</v>
          </cell>
        </row>
        <row r="657">
          <cell r="A657" t="str">
            <v>FPUS2</v>
          </cell>
          <cell r="D657">
            <v>3793</v>
          </cell>
          <cell r="F657">
            <v>226707.61000000002</v>
          </cell>
        </row>
        <row r="658">
          <cell r="A658" t="str">
            <v>FPUS2</v>
          </cell>
          <cell r="D658">
            <v>41252.65</v>
          </cell>
          <cell r="F658">
            <v>2497435.4309999999</v>
          </cell>
        </row>
        <row r="659">
          <cell r="A659" t="str">
            <v>FPUS1</v>
          </cell>
          <cell r="D659">
            <v>5143.2</v>
          </cell>
          <cell r="F659">
            <v>310738.25735999999</v>
          </cell>
        </row>
        <row r="660">
          <cell r="A660" t="str">
            <v>FPUS1</v>
          </cell>
          <cell r="D660">
            <v>104052</v>
          </cell>
          <cell r="F660">
            <v>6306591.7199999997</v>
          </cell>
        </row>
        <row r="661">
          <cell r="A661" t="str">
            <v>FPUS1</v>
          </cell>
          <cell r="D661">
            <v>104052</v>
          </cell>
          <cell r="F661">
            <v>6306591.7199999997</v>
          </cell>
        </row>
        <row r="662">
          <cell r="A662" t="str">
            <v>FPUS1</v>
          </cell>
          <cell r="D662">
            <v>6957.6</v>
          </cell>
          <cell r="F662">
            <v>420359.40648000001</v>
          </cell>
        </row>
        <row r="663">
          <cell r="A663" t="str">
            <v>FPUS1</v>
          </cell>
          <cell r="D663">
            <v>19036.32</v>
          </cell>
          <cell r="F663">
            <v>1150123.0563359999</v>
          </cell>
        </row>
        <row r="664">
          <cell r="A664" t="str">
            <v>FPUS1</v>
          </cell>
          <cell r="D664">
            <v>32500</v>
          </cell>
          <cell r="F664">
            <v>1964950</v>
          </cell>
        </row>
        <row r="665">
          <cell r="A665" t="str">
            <v>FPUS2</v>
          </cell>
          <cell r="D665">
            <v>38028</v>
          </cell>
          <cell r="F665">
            <v>2272553.2799999998</v>
          </cell>
        </row>
        <row r="666">
          <cell r="A666" t="str">
            <v>FPUS2</v>
          </cell>
          <cell r="D666">
            <v>37342.5</v>
          </cell>
          <cell r="F666">
            <v>2261835.2250000001</v>
          </cell>
        </row>
        <row r="667">
          <cell r="A667" t="str">
            <v>FPUS2</v>
          </cell>
          <cell r="D667">
            <v>500000</v>
          </cell>
          <cell r="F667">
            <v>30405000</v>
          </cell>
        </row>
        <row r="668">
          <cell r="A668" t="str">
            <v>FPUS1</v>
          </cell>
          <cell r="D668">
            <v>500000</v>
          </cell>
          <cell r="F668">
            <v>30377500</v>
          </cell>
        </row>
        <row r="669">
          <cell r="A669" t="str">
            <v>FPUS2</v>
          </cell>
          <cell r="D669">
            <v>500000</v>
          </cell>
          <cell r="F669">
            <v>30465000</v>
          </cell>
        </row>
        <row r="670">
          <cell r="A670" t="str">
            <v>FPUS2</v>
          </cell>
          <cell r="D670">
            <v>200000</v>
          </cell>
          <cell r="F670">
            <v>12306000</v>
          </cell>
        </row>
        <row r="671">
          <cell r="A671" t="str">
            <v>FPUS2</v>
          </cell>
          <cell r="D671">
            <v>500000</v>
          </cell>
          <cell r="F671">
            <v>30820000</v>
          </cell>
        </row>
        <row r="672">
          <cell r="A672" t="str">
            <v>FPUS2</v>
          </cell>
          <cell r="D672">
            <v>100000</v>
          </cell>
          <cell r="F672">
            <v>6157000</v>
          </cell>
        </row>
        <row r="673">
          <cell r="A673" t="str">
            <v>FPUS2</v>
          </cell>
          <cell r="D673">
            <v>100000</v>
          </cell>
          <cell r="F673">
            <v>6157000</v>
          </cell>
        </row>
        <row r="674">
          <cell r="A674" t="str">
            <v>FPUS2</v>
          </cell>
          <cell r="D674">
            <v>75000</v>
          </cell>
          <cell r="F674">
            <v>4608750</v>
          </cell>
        </row>
        <row r="675">
          <cell r="A675" t="str">
            <v>FPUS2</v>
          </cell>
          <cell r="D675">
            <v>75000</v>
          </cell>
          <cell r="F675">
            <v>4611750</v>
          </cell>
        </row>
        <row r="676">
          <cell r="A676" t="str">
            <v>FPUS2</v>
          </cell>
          <cell r="D676">
            <v>75000</v>
          </cell>
          <cell r="F676">
            <v>4614000</v>
          </cell>
        </row>
        <row r="677">
          <cell r="A677" t="str">
            <v>FPUS2</v>
          </cell>
          <cell r="D677">
            <v>75000</v>
          </cell>
          <cell r="F677">
            <v>4617000</v>
          </cell>
        </row>
        <row r="678">
          <cell r="A678" t="str">
            <v>FPUS2</v>
          </cell>
          <cell r="D678">
            <v>75000</v>
          </cell>
          <cell r="F678">
            <v>4622250</v>
          </cell>
        </row>
        <row r="679">
          <cell r="A679" t="str">
            <v>FPUS2</v>
          </cell>
          <cell r="D679">
            <v>75000</v>
          </cell>
          <cell r="F679">
            <v>4624500</v>
          </cell>
        </row>
        <row r="680">
          <cell r="A680" t="str">
            <v>FPUS2</v>
          </cell>
          <cell r="D680">
            <v>75000</v>
          </cell>
          <cell r="F680">
            <v>4627500</v>
          </cell>
        </row>
        <row r="681">
          <cell r="A681" t="str">
            <v>FPUS2</v>
          </cell>
          <cell r="D681">
            <v>75000</v>
          </cell>
          <cell r="F681">
            <v>4630500</v>
          </cell>
        </row>
        <row r="682">
          <cell r="A682" t="str">
            <v>FPUS2</v>
          </cell>
          <cell r="D682">
            <v>50000</v>
          </cell>
          <cell r="F682">
            <v>3072500</v>
          </cell>
        </row>
        <row r="683">
          <cell r="A683" t="str">
            <v>FPUS2</v>
          </cell>
          <cell r="D683">
            <v>50000</v>
          </cell>
          <cell r="F683">
            <v>3074500</v>
          </cell>
        </row>
        <row r="684">
          <cell r="A684" t="str">
            <v>FPUS2</v>
          </cell>
          <cell r="D684">
            <v>50000</v>
          </cell>
          <cell r="F684">
            <v>3076000</v>
          </cell>
        </row>
        <row r="685">
          <cell r="A685" t="str">
            <v>FPUS2</v>
          </cell>
          <cell r="D685">
            <v>50000</v>
          </cell>
          <cell r="F685">
            <v>3078000</v>
          </cell>
        </row>
        <row r="686">
          <cell r="A686" t="str">
            <v>FPUS2</v>
          </cell>
          <cell r="D686">
            <v>50000</v>
          </cell>
          <cell r="F686">
            <v>3081500</v>
          </cell>
        </row>
        <row r="687">
          <cell r="A687" t="str">
            <v>FPUS2</v>
          </cell>
          <cell r="D687">
            <v>100000</v>
          </cell>
          <cell r="F687">
            <v>6140000</v>
          </cell>
        </row>
        <row r="688">
          <cell r="A688" t="str">
            <v>FPUS2</v>
          </cell>
          <cell r="D688">
            <v>100000</v>
          </cell>
          <cell r="F688">
            <v>6140000</v>
          </cell>
        </row>
        <row r="689">
          <cell r="A689" t="str">
            <v>FPUS2</v>
          </cell>
          <cell r="D689">
            <v>200000</v>
          </cell>
          <cell r="F689">
            <v>12304000</v>
          </cell>
        </row>
        <row r="690">
          <cell r="A690" t="str">
            <v>FPUS2</v>
          </cell>
          <cell r="D690">
            <v>100000</v>
          </cell>
          <cell r="F690">
            <v>6163000</v>
          </cell>
        </row>
        <row r="691">
          <cell r="A691" t="str">
            <v>FPUS2</v>
          </cell>
          <cell r="D691">
            <v>200000</v>
          </cell>
          <cell r="F691">
            <v>12342000</v>
          </cell>
        </row>
        <row r="692">
          <cell r="A692" t="str">
            <v>FPUS2</v>
          </cell>
          <cell r="D692">
            <v>624709.49</v>
          </cell>
          <cell r="F692">
            <v>38207232.408399999</v>
          </cell>
        </row>
        <row r="693">
          <cell r="A693" t="str">
            <v>FPUS2</v>
          </cell>
          <cell r="D693">
            <v>42201</v>
          </cell>
          <cell r="F693">
            <v>2586921.2999999998</v>
          </cell>
        </row>
        <row r="694">
          <cell r="A694" t="str">
            <v>FPUS2</v>
          </cell>
          <cell r="D694">
            <v>60582.22</v>
          </cell>
          <cell r="F694">
            <v>3713690.0860000001</v>
          </cell>
        </row>
        <row r="695">
          <cell r="A695" t="str">
            <v>FPUS2</v>
          </cell>
          <cell r="D695">
            <v>500000</v>
          </cell>
          <cell r="F695">
            <v>30860000</v>
          </cell>
        </row>
        <row r="696">
          <cell r="A696" t="str">
            <v>FPUS2</v>
          </cell>
          <cell r="D696">
            <v>500000</v>
          </cell>
          <cell r="F696">
            <v>30595000</v>
          </cell>
        </row>
        <row r="697">
          <cell r="A697" t="str">
            <v>FPUS2</v>
          </cell>
          <cell r="D697">
            <v>500000</v>
          </cell>
          <cell r="F697">
            <v>30875000</v>
          </cell>
        </row>
        <row r="698">
          <cell r="A698" t="str">
            <v>FPUS2</v>
          </cell>
          <cell r="D698">
            <v>100000</v>
          </cell>
          <cell r="F698">
            <v>6187000</v>
          </cell>
        </row>
        <row r="699">
          <cell r="A699" t="str">
            <v>FPUS2</v>
          </cell>
          <cell r="D699">
            <v>500000</v>
          </cell>
          <cell r="F699">
            <v>30725000</v>
          </cell>
        </row>
        <row r="700">
          <cell r="A700" t="str">
            <v>FPUS2</v>
          </cell>
          <cell r="D700">
            <v>200000</v>
          </cell>
          <cell r="F700">
            <v>12360000</v>
          </cell>
        </row>
        <row r="701">
          <cell r="A701" t="str">
            <v>FPUS2</v>
          </cell>
          <cell r="D701">
            <v>100000</v>
          </cell>
          <cell r="F701">
            <v>6168000</v>
          </cell>
        </row>
        <row r="702">
          <cell r="A702" t="str">
            <v>FPUS2</v>
          </cell>
          <cell r="D702">
            <v>55570.36</v>
          </cell>
          <cell r="F702">
            <v>3290321.0156</v>
          </cell>
        </row>
        <row r="703">
          <cell r="A703" t="str">
            <v>FPUS2</v>
          </cell>
          <cell r="D703">
            <v>200000</v>
          </cell>
          <cell r="F703">
            <v>12290000</v>
          </cell>
        </row>
        <row r="704">
          <cell r="A704" t="str">
            <v>FPUS2</v>
          </cell>
          <cell r="D704">
            <v>50000</v>
          </cell>
          <cell r="F704">
            <v>3083000</v>
          </cell>
        </row>
        <row r="705">
          <cell r="A705" t="str">
            <v>FPUS2</v>
          </cell>
          <cell r="D705">
            <v>50000</v>
          </cell>
          <cell r="F705">
            <v>3085000</v>
          </cell>
        </row>
        <row r="706">
          <cell r="A706" t="str">
            <v>FPUS2</v>
          </cell>
          <cell r="D706">
            <v>50000</v>
          </cell>
          <cell r="F706">
            <v>3087000</v>
          </cell>
        </row>
        <row r="707">
          <cell r="A707" t="str">
            <v>FPUS2</v>
          </cell>
          <cell r="D707">
            <v>100000</v>
          </cell>
          <cell r="F707">
            <v>6145000</v>
          </cell>
        </row>
        <row r="708">
          <cell r="A708" t="str">
            <v>FPUS2</v>
          </cell>
          <cell r="D708">
            <v>100000</v>
          </cell>
          <cell r="F708">
            <v>6149000</v>
          </cell>
        </row>
        <row r="709">
          <cell r="A709" t="str">
            <v>FPUS2</v>
          </cell>
          <cell r="D709">
            <v>100000</v>
          </cell>
          <cell r="F709">
            <v>6152000</v>
          </cell>
        </row>
        <row r="710">
          <cell r="A710" t="str">
            <v>FPUS2</v>
          </cell>
          <cell r="D710">
            <v>100000</v>
          </cell>
          <cell r="F710">
            <v>6163000</v>
          </cell>
        </row>
        <row r="711">
          <cell r="A711" t="str">
            <v>FPUS2</v>
          </cell>
          <cell r="D711">
            <v>100000</v>
          </cell>
          <cell r="F711">
            <v>6166000</v>
          </cell>
        </row>
        <row r="712">
          <cell r="A712" t="str">
            <v>FPUS2</v>
          </cell>
          <cell r="D712">
            <v>100000</v>
          </cell>
          <cell r="F712">
            <v>6170000</v>
          </cell>
        </row>
        <row r="713">
          <cell r="A713" t="str">
            <v>FPUS2</v>
          </cell>
          <cell r="D713">
            <v>100000</v>
          </cell>
          <cell r="F713">
            <v>6174000</v>
          </cell>
        </row>
        <row r="714">
          <cell r="A714" t="str">
            <v>FPUS2</v>
          </cell>
          <cell r="D714">
            <v>100000</v>
          </cell>
          <cell r="F714">
            <v>6156000</v>
          </cell>
        </row>
        <row r="715">
          <cell r="A715" t="str">
            <v>FPUS2</v>
          </cell>
          <cell r="D715">
            <v>38252.230000000003</v>
          </cell>
          <cell r="F715">
            <v>2286718.3094000001</v>
          </cell>
        </row>
        <row r="716">
          <cell r="A716" t="str">
            <v>FPUS2</v>
          </cell>
          <cell r="D716">
            <v>35108.639999999999</v>
          </cell>
          <cell r="F716">
            <v>2098794.4992</v>
          </cell>
        </row>
        <row r="717">
          <cell r="A717" t="str">
            <v>FPUS2</v>
          </cell>
          <cell r="D717">
            <v>37791</v>
          </cell>
          <cell r="F717">
            <v>2261413.44</v>
          </cell>
        </row>
        <row r="718">
          <cell r="A718" t="str">
            <v>FPUS2</v>
          </cell>
          <cell r="D718">
            <v>31531.8</v>
          </cell>
          <cell r="F718">
            <v>1886862.912</v>
          </cell>
        </row>
        <row r="719">
          <cell r="A719" t="str">
            <v>FPUS2</v>
          </cell>
          <cell r="D719">
            <v>42412.5</v>
          </cell>
          <cell r="F719">
            <v>2537964</v>
          </cell>
        </row>
        <row r="720">
          <cell r="A720" t="str">
            <v>FPUS2</v>
          </cell>
          <cell r="D720">
            <v>39172.080000000002</v>
          </cell>
          <cell r="F720">
            <v>2344057.2672000001</v>
          </cell>
        </row>
        <row r="721">
          <cell r="A721" t="str">
            <v>FPUS2</v>
          </cell>
          <cell r="D721">
            <v>39172.080000000002</v>
          </cell>
          <cell r="F721">
            <v>2344057.2672000001</v>
          </cell>
        </row>
        <row r="722">
          <cell r="A722" t="str">
            <v>FPUS2</v>
          </cell>
          <cell r="D722">
            <v>34398</v>
          </cell>
          <cell r="F722">
            <v>2058376.32</v>
          </cell>
        </row>
        <row r="723">
          <cell r="A723" t="str">
            <v>FPUS2</v>
          </cell>
          <cell r="D723">
            <v>38512.5</v>
          </cell>
          <cell r="F723">
            <v>2304588</v>
          </cell>
        </row>
        <row r="724">
          <cell r="A724" t="str">
            <v>FPUS2</v>
          </cell>
          <cell r="D724">
            <v>41277.599999999999</v>
          </cell>
          <cell r="F724">
            <v>2470051.5840000003</v>
          </cell>
        </row>
        <row r="725">
          <cell r="A725" t="str">
            <v>FPUS2</v>
          </cell>
          <cell r="D725">
            <v>34807.5</v>
          </cell>
          <cell r="F725">
            <v>2081140.425</v>
          </cell>
        </row>
        <row r="726">
          <cell r="A726" t="str">
            <v>FPUS2</v>
          </cell>
          <cell r="D726">
            <v>98340.479999999996</v>
          </cell>
          <cell r="F726">
            <v>5877810.4896</v>
          </cell>
        </row>
        <row r="727">
          <cell r="A727" t="str">
            <v>FPUS2</v>
          </cell>
          <cell r="D727">
            <v>28275</v>
          </cell>
          <cell r="F727">
            <v>1688865.75</v>
          </cell>
        </row>
        <row r="728">
          <cell r="A728" t="str">
            <v>FPUS2</v>
          </cell>
          <cell r="D728">
            <v>28275</v>
          </cell>
          <cell r="F728">
            <v>1688865.75</v>
          </cell>
        </row>
        <row r="729">
          <cell r="A729" t="str">
            <v>FPUS2</v>
          </cell>
          <cell r="D729">
            <v>28275</v>
          </cell>
          <cell r="F729">
            <v>1688865.75</v>
          </cell>
        </row>
        <row r="730">
          <cell r="A730" t="str">
            <v>FPUS2</v>
          </cell>
          <cell r="D730">
            <v>28275</v>
          </cell>
          <cell r="F730">
            <v>1688865.75</v>
          </cell>
        </row>
        <row r="731">
          <cell r="A731" t="str">
            <v>FPUS2</v>
          </cell>
          <cell r="D731">
            <v>34125</v>
          </cell>
          <cell r="F731">
            <v>2042040</v>
          </cell>
        </row>
        <row r="732">
          <cell r="A732" t="str">
            <v>FPUS2</v>
          </cell>
          <cell r="D732">
            <v>29811.599999999999</v>
          </cell>
          <cell r="F732">
            <v>1783926.1440000001</v>
          </cell>
        </row>
        <row r="733">
          <cell r="A733" t="str">
            <v>FPUS2</v>
          </cell>
          <cell r="D733">
            <v>36123.75</v>
          </cell>
          <cell r="F733">
            <v>2161645.2000000002</v>
          </cell>
        </row>
        <row r="734">
          <cell r="A734" t="str">
            <v>FPUS2</v>
          </cell>
          <cell r="D734">
            <v>67840.5</v>
          </cell>
          <cell r="F734">
            <v>4059575.52</v>
          </cell>
        </row>
        <row r="735">
          <cell r="A735" t="str">
            <v>FPUS2</v>
          </cell>
          <cell r="D735">
            <v>33920</v>
          </cell>
          <cell r="F735">
            <v>2029772.8</v>
          </cell>
        </row>
        <row r="736">
          <cell r="A736" t="str">
            <v>FPUS2</v>
          </cell>
          <cell r="D736">
            <v>300000</v>
          </cell>
          <cell r="F736">
            <v>18447000</v>
          </cell>
        </row>
        <row r="737">
          <cell r="A737" t="str">
            <v>FPUS2</v>
          </cell>
          <cell r="D737">
            <v>63112.5</v>
          </cell>
          <cell r="F737">
            <v>3767816.25</v>
          </cell>
        </row>
        <row r="738">
          <cell r="A738" t="str">
            <v>FPUS2</v>
          </cell>
          <cell r="D738">
            <v>100000</v>
          </cell>
          <cell r="F738">
            <v>6161000</v>
          </cell>
        </row>
        <row r="739">
          <cell r="A739" t="str">
            <v>FPUS2</v>
          </cell>
          <cell r="D739">
            <v>100000</v>
          </cell>
          <cell r="F739">
            <v>6181000</v>
          </cell>
        </row>
        <row r="740">
          <cell r="A740" t="str">
            <v>FPUS2</v>
          </cell>
          <cell r="D740">
            <v>100000</v>
          </cell>
          <cell r="F740">
            <v>6199000</v>
          </cell>
        </row>
        <row r="741">
          <cell r="A741" t="str">
            <v>FPUS2</v>
          </cell>
          <cell r="D741">
            <v>60000</v>
          </cell>
          <cell r="F741">
            <v>3589200</v>
          </cell>
        </row>
        <row r="742">
          <cell r="A742" t="str">
            <v>FPUS2</v>
          </cell>
          <cell r="D742">
            <v>50000</v>
          </cell>
          <cell r="F742">
            <v>3083000</v>
          </cell>
        </row>
        <row r="743">
          <cell r="A743" t="str">
            <v>FPUS2</v>
          </cell>
          <cell r="D743">
            <v>50000</v>
          </cell>
          <cell r="F743">
            <v>3093000</v>
          </cell>
        </row>
        <row r="744">
          <cell r="A744" t="str">
            <v>FPUS2</v>
          </cell>
          <cell r="D744">
            <v>50000</v>
          </cell>
          <cell r="F744">
            <v>3102000</v>
          </cell>
        </row>
        <row r="745">
          <cell r="A745" t="str">
            <v>FPUS2</v>
          </cell>
          <cell r="D745">
            <v>200000</v>
          </cell>
          <cell r="F745">
            <v>12298000</v>
          </cell>
        </row>
        <row r="746">
          <cell r="A746" t="str">
            <v>FPUS2</v>
          </cell>
          <cell r="D746">
            <v>60000</v>
          </cell>
          <cell r="F746">
            <v>3600000</v>
          </cell>
        </row>
        <row r="747">
          <cell r="A747" t="str">
            <v>FPUS2</v>
          </cell>
          <cell r="D747">
            <v>45000</v>
          </cell>
          <cell r="F747">
            <v>2695950</v>
          </cell>
        </row>
        <row r="748">
          <cell r="A748" t="str">
            <v>FPUS2</v>
          </cell>
          <cell r="D748">
            <v>100000</v>
          </cell>
          <cell r="F748">
            <v>6185000</v>
          </cell>
        </row>
        <row r="749">
          <cell r="A749" t="str">
            <v>FPUS2</v>
          </cell>
          <cell r="D749">
            <v>200000</v>
          </cell>
          <cell r="F749">
            <v>12376000</v>
          </cell>
        </row>
        <row r="750">
          <cell r="A750" t="str">
            <v>FPUS2</v>
          </cell>
          <cell r="D750">
            <v>100000</v>
          </cell>
          <cell r="F750">
            <v>6170000</v>
          </cell>
        </row>
        <row r="751">
          <cell r="A751" t="str">
            <v>FPUS2</v>
          </cell>
          <cell r="D751">
            <v>98340.479999999996</v>
          </cell>
          <cell r="F751">
            <v>5883710.9183999998</v>
          </cell>
        </row>
        <row r="752">
          <cell r="A752" t="str">
            <v>FPUS2</v>
          </cell>
          <cell r="D752">
            <v>34300</v>
          </cell>
          <cell r="F752">
            <v>2051140</v>
          </cell>
        </row>
        <row r="753">
          <cell r="A753" t="str">
            <v>FPUS2</v>
          </cell>
          <cell r="D753">
            <v>112000</v>
          </cell>
          <cell r="F753">
            <v>6765920</v>
          </cell>
        </row>
        <row r="754">
          <cell r="A754" t="str">
            <v>FPUS1</v>
          </cell>
          <cell r="D754">
            <v>64000</v>
          </cell>
          <cell r="F754">
            <v>3862400</v>
          </cell>
        </row>
        <row r="755">
          <cell r="A755" t="str">
            <v>FPUS2</v>
          </cell>
          <cell r="D755">
            <v>108750</v>
          </cell>
          <cell r="F755">
            <v>6525000</v>
          </cell>
        </row>
        <row r="756">
          <cell r="A756" t="str">
            <v>FPUS2</v>
          </cell>
          <cell r="D756">
            <v>100000</v>
          </cell>
          <cell r="F756">
            <v>6115000</v>
          </cell>
        </row>
        <row r="757">
          <cell r="A757" t="str">
            <v>FPUS2</v>
          </cell>
          <cell r="D757">
            <v>100000</v>
          </cell>
          <cell r="F757">
            <v>6126000</v>
          </cell>
        </row>
        <row r="758">
          <cell r="A758" t="str">
            <v>FPUS2</v>
          </cell>
          <cell r="D758">
            <v>100000</v>
          </cell>
          <cell r="F758">
            <v>6189000</v>
          </cell>
        </row>
        <row r="759">
          <cell r="A759" t="str">
            <v>FPUS2</v>
          </cell>
          <cell r="D759">
            <v>100000</v>
          </cell>
          <cell r="F759">
            <v>6185000</v>
          </cell>
        </row>
        <row r="760">
          <cell r="A760" t="str">
            <v>FPUS2</v>
          </cell>
          <cell r="D760">
            <v>155963.20000000001</v>
          </cell>
          <cell r="F760">
            <v>9359351.6320000011</v>
          </cell>
        </row>
        <row r="761">
          <cell r="A761" t="str">
            <v>FPUS2</v>
          </cell>
          <cell r="D761">
            <v>32610.3</v>
          </cell>
          <cell r="F761">
            <v>1933790.7899999998</v>
          </cell>
        </row>
        <row r="762">
          <cell r="A762" t="str">
            <v>FPUS2</v>
          </cell>
          <cell r="D762">
            <v>49063.4</v>
          </cell>
          <cell r="F762">
            <v>2947729.0720000002</v>
          </cell>
        </row>
        <row r="763">
          <cell r="A763" t="str">
            <v>FPUS2</v>
          </cell>
          <cell r="D763">
            <v>33977.08</v>
          </cell>
          <cell r="F763">
            <v>2043381.5912000001</v>
          </cell>
        </row>
        <row r="764">
          <cell r="A764" t="str">
            <v>FPUS2</v>
          </cell>
          <cell r="D764">
            <v>39872.120000000003</v>
          </cell>
          <cell r="F764">
            <v>2394320.8059999999</v>
          </cell>
        </row>
        <row r="765">
          <cell r="A765" t="str">
            <v>FPUS2</v>
          </cell>
          <cell r="D765">
            <v>29073.1</v>
          </cell>
          <cell r="F765">
            <v>1716766.5549999999</v>
          </cell>
        </row>
        <row r="766">
          <cell r="A766" t="str">
            <v>FPUS2</v>
          </cell>
          <cell r="D766">
            <v>41042.639999999999</v>
          </cell>
          <cell r="F766">
            <v>2448603.9024</v>
          </cell>
        </row>
        <row r="767">
          <cell r="A767" t="str">
            <v>FPUS2</v>
          </cell>
          <cell r="D767">
            <v>42381.4</v>
          </cell>
          <cell r="F767">
            <v>2503893.1120000002</v>
          </cell>
        </row>
        <row r="768">
          <cell r="A768" t="str">
            <v>FPUS2</v>
          </cell>
          <cell r="D768">
            <v>10187.629999999999</v>
          </cell>
          <cell r="F768">
            <v>610239.03699999989</v>
          </cell>
        </row>
        <row r="769">
          <cell r="A769" t="str">
            <v>FPUS2</v>
          </cell>
          <cell r="D769">
            <v>85475</v>
          </cell>
          <cell r="F769">
            <v>5070377</v>
          </cell>
        </row>
        <row r="770">
          <cell r="A770" t="str">
            <v>FPUS2</v>
          </cell>
          <cell r="D770">
            <v>64747.75</v>
          </cell>
          <cell r="F770">
            <v>3860908.3325</v>
          </cell>
        </row>
        <row r="771">
          <cell r="A771" t="str">
            <v>FPUS2</v>
          </cell>
          <cell r="D771">
            <v>36225</v>
          </cell>
          <cell r="F771">
            <v>2151040.5</v>
          </cell>
        </row>
        <row r="772">
          <cell r="A772" t="str">
            <v>FPUS2</v>
          </cell>
          <cell r="D772">
            <v>217836.74</v>
          </cell>
          <cell r="F772">
            <v>13009210.112799998</v>
          </cell>
        </row>
        <row r="773">
          <cell r="A773" t="str">
            <v>FPUS2</v>
          </cell>
          <cell r="D773">
            <v>71304.899999999994</v>
          </cell>
          <cell r="F773">
            <v>4249772.04</v>
          </cell>
        </row>
        <row r="774">
          <cell r="A774" t="str">
            <v>FPUS2</v>
          </cell>
          <cell r="D774">
            <v>45600</v>
          </cell>
          <cell r="F774">
            <v>2717760</v>
          </cell>
        </row>
        <row r="775">
          <cell r="A775" t="str">
            <v>FPUS2</v>
          </cell>
          <cell r="D775">
            <v>39550.410000000003</v>
          </cell>
          <cell r="F775">
            <v>2367883.0467000003</v>
          </cell>
        </row>
        <row r="776">
          <cell r="A776" t="str">
            <v>FPUS2</v>
          </cell>
          <cell r="D776">
            <v>28555.599999999999</v>
          </cell>
          <cell r="F776">
            <v>1712193.7759999998</v>
          </cell>
        </row>
        <row r="777">
          <cell r="A777" t="str">
            <v>FPUS2</v>
          </cell>
          <cell r="D777">
            <v>72990.2</v>
          </cell>
          <cell r="F777">
            <v>4369193.3719999995</v>
          </cell>
        </row>
        <row r="778">
          <cell r="A778" t="str">
            <v>FPUS2</v>
          </cell>
          <cell r="D778">
            <v>43680</v>
          </cell>
          <cell r="F778">
            <v>2605512</v>
          </cell>
        </row>
        <row r="779">
          <cell r="A779" t="str">
            <v>FPUS2</v>
          </cell>
          <cell r="D779">
            <v>81975</v>
          </cell>
          <cell r="F779">
            <v>4864396.5</v>
          </cell>
        </row>
        <row r="780">
          <cell r="A780" t="str">
            <v>FPUS2</v>
          </cell>
          <cell r="D780">
            <v>43055.71</v>
          </cell>
          <cell r="F780">
            <v>2555356.3884999999</v>
          </cell>
        </row>
        <row r="781">
          <cell r="A781" t="str">
            <v>FPUS2</v>
          </cell>
          <cell r="D781">
            <v>33026.120000000003</v>
          </cell>
          <cell r="F781">
            <v>1978925.1104000001</v>
          </cell>
        </row>
        <row r="782">
          <cell r="A782" t="str">
            <v>FPUS2</v>
          </cell>
          <cell r="D782">
            <v>72838.5</v>
          </cell>
          <cell r="F782">
            <v>4346273.2949999999</v>
          </cell>
        </row>
        <row r="783">
          <cell r="A783" t="str">
            <v>FPUS2</v>
          </cell>
          <cell r="D783">
            <v>60803.8</v>
          </cell>
          <cell r="F783">
            <v>3626946.67</v>
          </cell>
        </row>
        <row r="784">
          <cell r="A784" t="str">
            <v>FPUS2</v>
          </cell>
          <cell r="D784">
            <v>59164.28</v>
          </cell>
          <cell r="F784">
            <v>3549856.8</v>
          </cell>
        </row>
        <row r="785">
          <cell r="A785" t="str">
            <v>FPUS2</v>
          </cell>
          <cell r="D785">
            <v>303536.15000000002</v>
          </cell>
          <cell r="F785">
            <v>18148426.408500001</v>
          </cell>
        </row>
        <row r="786">
          <cell r="A786" t="str">
            <v>FPUS2</v>
          </cell>
          <cell r="D786">
            <v>126651.48</v>
          </cell>
          <cell r="F786">
            <v>7637084.243999999</v>
          </cell>
        </row>
        <row r="787">
          <cell r="A787" t="str">
            <v>FPUS2</v>
          </cell>
          <cell r="D787">
            <v>500000</v>
          </cell>
          <cell r="F787">
            <v>30610000</v>
          </cell>
        </row>
        <row r="788">
          <cell r="A788" t="str">
            <v>FPUS2</v>
          </cell>
          <cell r="D788">
            <v>500000</v>
          </cell>
          <cell r="F788">
            <v>30700000</v>
          </cell>
        </row>
        <row r="789">
          <cell r="A789" t="str">
            <v>FPUS2</v>
          </cell>
          <cell r="D789">
            <v>34125</v>
          </cell>
          <cell r="F789">
            <v>2037603.75</v>
          </cell>
        </row>
        <row r="790">
          <cell r="A790" t="str">
            <v>FPUS2</v>
          </cell>
          <cell r="D790">
            <v>74724.899999999994</v>
          </cell>
          <cell r="F790">
            <v>4459582.0319999997</v>
          </cell>
        </row>
        <row r="791">
          <cell r="A791" t="str">
            <v>FPUS2</v>
          </cell>
          <cell r="D791">
            <v>94395.08</v>
          </cell>
          <cell r="F791">
            <v>5630666.5219999999</v>
          </cell>
        </row>
        <row r="792">
          <cell r="A792" t="str">
            <v>FPUS2</v>
          </cell>
          <cell r="D792">
            <v>78384.600000000006</v>
          </cell>
          <cell r="F792">
            <v>4677209.0820000004</v>
          </cell>
        </row>
        <row r="793">
          <cell r="A793" t="str">
            <v>FPUS2</v>
          </cell>
          <cell r="D793">
            <v>64144.11</v>
          </cell>
          <cell r="F793">
            <v>3819140.3094000001</v>
          </cell>
        </row>
        <row r="794">
          <cell r="A794" t="str">
            <v>FPUS2</v>
          </cell>
          <cell r="D794">
            <v>102058.79</v>
          </cell>
          <cell r="F794">
            <v>6096992.1146</v>
          </cell>
        </row>
        <row r="795">
          <cell r="A795" t="str">
            <v>FPUS2</v>
          </cell>
          <cell r="D795">
            <v>83476</v>
          </cell>
          <cell r="F795">
            <v>4950126.8</v>
          </cell>
        </row>
        <row r="796">
          <cell r="A796" t="str">
            <v>FPUS2</v>
          </cell>
          <cell r="D796">
            <v>26260.7</v>
          </cell>
          <cell r="F796">
            <v>1565400.327</v>
          </cell>
        </row>
        <row r="797">
          <cell r="A797" t="str">
            <v>FPUS2</v>
          </cell>
          <cell r="D797">
            <v>37965.440000000002</v>
          </cell>
          <cell r="F797">
            <v>2261601.2608000003</v>
          </cell>
        </row>
        <row r="798">
          <cell r="A798" t="str">
            <v>FPUS2</v>
          </cell>
          <cell r="D798">
            <v>45094</v>
          </cell>
          <cell r="F798">
            <v>2686249.58</v>
          </cell>
        </row>
        <row r="799">
          <cell r="A799" t="str">
            <v>FPUS2</v>
          </cell>
          <cell r="D799">
            <v>48640.76</v>
          </cell>
          <cell r="F799">
            <v>2918932.0076000001</v>
          </cell>
        </row>
        <row r="800">
          <cell r="A800" t="str">
            <v>FPUS2</v>
          </cell>
          <cell r="D800">
            <v>72586.5</v>
          </cell>
          <cell r="F800">
            <v>4324703.67</v>
          </cell>
        </row>
        <row r="801">
          <cell r="A801" t="str">
            <v>FPUS2</v>
          </cell>
          <cell r="D801">
            <v>17005.8</v>
          </cell>
          <cell r="F801">
            <v>1017797.13</v>
          </cell>
        </row>
        <row r="802">
          <cell r="A802" t="str">
            <v>FPUS2</v>
          </cell>
          <cell r="D802">
            <v>67912.039999999994</v>
          </cell>
          <cell r="F802">
            <v>4063177.3531999993</v>
          </cell>
        </row>
        <row r="803">
          <cell r="A803" t="str">
            <v>FPUS2</v>
          </cell>
          <cell r="D803">
            <v>82650</v>
          </cell>
          <cell r="F803">
            <v>4936684.5</v>
          </cell>
        </row>
        <row r="804">
          <cell r="A804" t="str">
            <v>FPUS2</v>
          </cell>
          <cell r="D804">
            <v>73340.52</v>
          </cell>
          <cell r="F804">
            <v>4389430.1220000004</v>
          </cell>
        </row>
        <row r="805">
          <cell r="A805" t="str">
            <v>FPUS2</v>
          </cell>
          <cell r="D805">
            <v>60989.77</v>
          </cell>
          <cell r="F805">
            <v>3642309.0643999996</v>
          </cell>
        </row>
        <row r="806">
          <cell r="A806" t="str">
            <v>FPUS2</v>
          </cell>
          <cell r="D806">
            <v>42431.22</v>
          </cell>
          <cell r="F806">
            <v>2533992.4583999999</v>
          </cell>
        </row>
        <row r="807">
          <cell r="A807" t="str">
            <v>FPUS2</v>
          </cell>
          <cell r="D807">
            <v>25279.46</v>
          </cell>
          <cell r="F807">
            <v>1515503.6270000001</v>
          </cell>
        </row>
        <row r="808">
          <cell r="A808" t="str">
            <v>FPUS2</v>
          </cell>
          <cell r="D808">
            <v>28648.639999999999</v>
          </cell>
          <cell r="F808">
            <v>1718918.4</v>
          </cell>
        </row>
        <row r="809">
          <cell r="A809" t="str">
            <v>FPUS2</v>
          </cell>
          <cell r="D809">
            <v>38205.040000000001</v>
          </cell>
          <cell r="F809">
            <v>2300325.4583999999</v>
          </cell>
        </row>
        <row r="810">
          <cell r="A810" t="str">
            <v>FPUS2</v>
          </cell>
          <cell r="D810">
            <v>12198.47</v>
          </cell>
          <cell r="F810">
            <v>726418.88849999988</v>
          </cell>
        </row>
        <row r="811">
          <cell r="A811" t="str">
            <v>FPUS2</v>
          </cell>
          <cell r="D811">
            <v>19591.900000000001</v>
          </cell>
          <cell r="F811">
            <v>1184134.436</v>
          </cell>
        </row>
        <row r="812">
          <cell r="A812" t="str">
            <v>FPUS2</v>
          </cell>
          <cell r="D812">
            <v>46107.81</v>
          </cell>
          <cell r="F812">
            <v>2749408.7102999999</v>
          </cell>
        </row>
        <row r="813">
          <cell r="A813" t="str">
            <v>FPUS2</v>
          </cell>
          <cell r="D813">
            <v>38567.199999999997</v>
          </cell>
          <cell r="F813">
            <v>2304390.1999999997</v>
          </cell>
        </row>
        <row r="814">
          <cell r="A814" t="str">
            <v>FPUS2</v>
          </cell>
          <cell r="D814">
            <v>157347.12</v>
          </cell>
          <cell r="F814">
            <v>9412504.7183999997</v>
          </cell>
        </row>
        <row r="815">
          <cell r="A815" t="str">
            <v>FPUS2</v>
          </cell>
          <cell r="D815">
            <v>37252</v>
          </cell>
          <cell r="F815">
            <v>2252255.92</v>
          </cell>
        </row>
        <row r="816">
          <cell r="A816" t="str">
            <v>FPUS2</v>
          </cell>
          <cell r="D816">
            <v>83525</v>
          </cell>
          <cell r="F816">
            <v>4969737.5</v>
          </cell>
        </row>
        <row r="817">
          <cell r="A817" t="str">
            <v>FPUS2</v>
          </cell>
          <cell r="D817">
            <v>33927.89</v>
          </cell>
          <cell r="F817">
            <v>2027191.4275</v>
          </cell>
        </row>
        <row r="818">
          <cell r="A818" t="str">
            <v>FPUS2</v>
          </cell>
          <cell r="D818">
            <v>44070.79</v>
          </cell>
          <cell r="F818">
            <v>2664519.9634000002</v>
          </cell>
        </row>
        <row r="819">
          <cell r="A819" t="str">
            <v>FPUS2</v>
          </cell>
          <cell r="D819">
            <v>16631.75</v>
          </cell>
          <cell r="F819">
            <v>1005056.6525</v>
          </cell>
        </row>
        <row r="820">
          <cell r="A820" t="str">
            <v>FPUS2</v>
          </cell>
          <cell r="D820">
            <v>65620.800000000003</v>
          </cell>
          <cell r="F820">
            <v>3927404.8800000004</v>
          </cell>
        </row>
        <row r="821">
          <cell r="A821" t="str">
            <v>FPUS2</v>
          </cell>
          <cell r="D821">
            <v>79989</v>
          </cell>
          <cell r="F821">
            <v>4755346.05</v>
          </cell>
        </row>
        <row r="822">
          <cell r="A822" t="str">
            <v>FPUS2</v>
          </cell>
          <cell r="D822">
            <v>26950</v>
          </cell>
          <cell r="F822">
            <v>1620234</v>
          </cell>
        </row>
        <row r="823">
          <cell r="A823" t="str">
            <v>FPUS2</v>
          </cell>
          <cell r="D823">
            <v>34909.99</v>
          </cell>
          <cell r="F823">
            <v>2102977.7976000002</v>
          </cell>
        </row>
        <row r="824">
          <cell r="A824" t="str">
            <v>FPUS2</v>
          </cell>
          <cell r="D824">
            <v>50030.76</v>
          </cell>
          <cell r="F824">
            <v>2989337.91</v>
          </cell>
        </row>
        <row r="825">
          <cell r="A825" t="str">
            <v>FPUS2</v>
          </cell>
          <cell r="D825">
            <v>34263.300000000003</v>
          </cell>
          <cell r="F825">
            <v>2062650.6600000004</v>
          </cell>
        </row>
        <row r="826">
          <cell r="A826" t="str">
            <v>FPUS2</v>
          </cell>
          <cell r="D826">
            <v>29956.5</v>
          </cell>
          <cell r="F826">
            <v>1796790.8699999999</v>
          </cell>
        </row>
        <row r="827">
          <cell r="A827" t="str">
            <v>FPUS2</v>
          </cell>
          <cell r="D827">
            <v>55092.12</v>
          </cell>
          <cell r="F827">
            <v>3333624.1812</v>
          </cell>
        </row>
        <row r="828">
          <cell r="A828" t="str">
            <v>FPUS2</v>
          </cell>
          <cell r="D828">
            <v>78073</v>
          </cell>
          <cell r="F828">
            <v>4692187.3</v>
          </cell>
        </row>
        <row r="829">
          <cell r="A829" t="str">
            <v>FPUS2</v>
          </cell>
          <cell r="D829">
            <v>38619.42</v>
          </cell>
          <cell r="F829">
            <v>2325661.4723999999</v>
          </cell>
        </row>
        <row r="830">
          <cell r="A830" t="str">
            <v>FPUS2</v>
          </cell>
          <cell r="D830">
            <v>45262.83</v>
          </cell>
          <cell r="F830">
            <v>2684085.8190000001</v>
          </cell>
        </row>
        <row r="831">
          <cell r="A831" t="str">
            <v>FPUS2</v>
          </cell>
          <cell r="D831">
            <v>46998.29</v>
          </cell>
          <cell r="F831">
            <v>2819897.4</v>
          </cell>
        </row>
        <row r="832">
          <cell r="A832" t="str">
            <v>FPUS2</v>
          </cell>
          <cell r="D832">
            <v>174741.45</v>
          </cell>
          <cell r="F832">
            <v>10467012.855</v>
          </cell>
        </row>
        <row r="833">
          <cell r="A833" t="str">
            <v>FPUS2</v>
          </cell>
          <cell r="D833">
            <v>31095.200000000001</v>
          </cell>
          <cell r="F833">
            <v>1881259.6</v>
          </cell>
        </row>
        <row r="834">
          <cell r="A834" t="str">
            <v>FPUS2</v>
          </cell>
          <cell r="D834">
            <v>120587.24</v>
          </cell>
          <cell r="F834">
            <v>7277439.9340000004</v>
          </cell>
        </row>
        <row r="835">
          <cell r="A835" t="str">
            <v>FPUS2</v>
          </cell>
          <cell r="D835">
            <v>92202.77</v>
          </cell>
          <cell r="F835">
            <v>5570891.3634000001</v>
          </cell>
        </row>
        <row r="836">
          <cell r="A836" t="str">
            <v>FPUS2</v>
          </cell>
          <cell r="D836">
            <v>33412.5</v>
          </cell>
          <cell r="F836">
            <v>2019785.625</v>
          </cell>
        </row>
        <row r="837">
          <cell r="A837" t="str">
            <v>FPUS1</v>
          </cell>
          <cell r="D837">
            <v>4123</v>
          </cell>
          <cell r="F837">
            <v>249265.0356</v>
          </cell>
        </row>
        <row r="838">
          <cell r="A838" t="str">
            <v>FPUS2</v>
          </cell>
          <cell r="D838">
            <v>35056.25</v>
          </cell>
          <cell r="F838">
            <v>2094961.5</v>
          </cell>
        </row>
        <row r="839">
          <cell r="A839" t="str">
            <v>FPUS2</v>
          </cell>
          <cell r="D839">
            <v>84066.2</v>
          </cell>
          <cell r="F839">
            <v>5033043.3939999994</v>
          </cell>
        </row>
        <row r="840">
          <cell r="A840" t="str">
            <v>FPUS2</v>
          </cell>
          <cell r="D840">
            <v>48588.31</v>
          </cell>
          <cell r="F840">
            <v>2939592.7549999999</v>
          </cell>
        </row>
        <row r="841">
          <cell r="A841" t="str">
            <v>FPUS2</v>
          </cell>
          <cell r="D841">
            <v>1608</v>
          </cell>
          <cell r="F841">
            <v>97284</v>
          </cell>
        </row>
        <row r="842">
          <cell r="A842" t="str">
            <v>FPUS2</v>
          </cell>
          <cell r="D842">
            <v>71950.880000000005</v>
          </cell>
          <cell r="F842">
            <v>4353028.24</v>
          </cell>
        </row>
        <row r="843">
          <cell r="A843" t="str">
            <v>FPUS2</v>
          </cell>
          <cell r="D843">
            <v>29776.87</v>
          </cell>
          <cell r="F843">
            <v>1801500.635</v>
          </cell>
        </row>
        <row r="844">
          <cell r="A844" t="str">
            <v>FPUS2</v>
          </cell>
          <cell r="D844">
            <v>28560.71</v>
          </cell>
          <cell r="F844">
            <v>1713642.5999999999</v>
          </cell>
        </row>
        <row r="845">
          <cell r="A845" t="str">
            <v>FPUS2</v>
          </cell>
          <cell r="D845">
            <v>60707.7</v>
          </cell>
          <cell r="F845">
            <v>3627285.0749999997</v>
          </cell>
        </row>
        <row r="846">
          <cell r="A846" t="str">
            <v>FPUS2</v>
          </cell>
          <cell r="D846">
            <v>36088.5</v>
          </cell>
          <cell r="F846">
            <v>2137882.7400000002</v>
          </cell>
        </row>
        <row r="847">
          <cell r="A847" t="str">
            <v>FPUS2</v>
          </cell>
          <cell r="D847">
            <v>48695</v>
          </cell>
          <cell r="F847">
            <v>2943125.8</v>
          </cell>
        </row>
        <row r="848">
          <cell r="A848" t="str">
            <v>FPUS2</v>
          </cell>
          <cell r="D848">
            <v>43520</v>
          </cell>
          <cell r="F848">
            <v>2600320</v>
          </cell>
        </row>
        <row r="849">
          <cell r="A849" t="str">
            <v>FPUS2</v>
          </cell>
          <cell r="D849">
            <v>37990</v>
          </cell>
          <cell r="F849">
            <v>2296115.6</v>
          </cell>
        </row>
        <row r="850">
          <cell r="A850" t="str">
            <v>FPUS2</v>
          </cell>
          <cell r="D850">
            <v>23409.26</v>
          </cell>
          <cell r="F850">
            <v>1405726.0629999998</v>
          </cell>
        </row>
        <row r="851">
          <cell r="A851" t="str">
            <v>FPUS2</v>
          </cell>
          <cell r="D851">
            <v>25284.82</v>
          </cell>
          <cell r="F851">
            <v>1529225.9135999999</v>
          </cell>
        </row>
        <row r="852">
          <cell r="A852" t="str">
            <v>FPUS2</v>
          </cell>
          <cell r="D852">
            <v>38549.199999999997</v>
          </cell>
          <cell r="F852">
            <v>2329142.6639999999</v>
          </cell>
        </row>
        <row r="853">
          <cell r="A853" t="str">
            <v>FPUS2</v>
          </cell>
          <cell r="D853">
            <v>11758.35</v>
          </cell>
          <cell r="F853">
            <v>706676.83500000008</v>
          </cell>
        </row>
        <row r="854">
          <cell r="A854" t="str">
            <v>FPUS2</v>
          </cell>
          <cell r="D854">
            <v>19950</v>
          </cell>
          <cell r="F854">
            <v>1206775.5</v>
          </cell>
        </row>
        <row r="855">
          <cell r="A855" t="str">
            <v>FPUS2</v>
          </cell>
          <cell r="D855">
            <v>51228.95</v>
          </cell>
          <cell r="F855">
            <v>3090642.5534999999</v>
          </cell>
        </row>
        <row r="856">
          <cell r="A856" t="str">
            <v>FPUS2</v>
          </cell>
          <cell r="D856">
            <v>36720</v>
          </cell>
          <cell r="F856">
            <v>2220091.2000000002</v>
          </cell>
        </row>
        <row r="857">
          <cell r="A857" t="str">
            <v>FPUS2</v>
          </cell>
          <cell r="D857">
            <v>71597</v>
          </cell>
          <cell r="F857">
            <v>4276488.8099999996</v>
          </cell>
        </row>
        <row r="858">
          <cell r="A858" t="str">
            <v>FPUS2</v>
          </cell>
          <cell r="D858">
            <v>7956.2</v>
          </cell>
          <cell r="F858">
            <v>473314.33799999999</v>
          </cell>
        </row>
        <row r="859">
          <cell r="A859" t="str">
            <v>FPUS2</v>
          </cell>
          <cell r="D859">
            <v>20720</v>
          </cell>
          <cell r="F859">
            <v>1251902.4000000001</v>
          </cell>
        </row>
        <row r="860">
          <cell r="A860" t="str">
            <v>FPUS2</v>
          </cell>
          <cell r="D860">
            <v>71300.429999999993</v>
          </cell>
          <cell r="F860">
            <v>4311537.0020999992</v>
          </cell>
        </row>
        <row r="861">
          <cell r="A861" t="str">
            <v>FPUS2</v>
          </cell>
          <cell r="D861">
            <v>59973.07</v>
          </cell>
          <cell r="F861">
            <v>3626571.5428999998</v>
          </cell>
        </row>
        <row r="862">
          <cell r="A862" t="str">
            <v>FPUS2</v>
          </cell>
          <cell r="D862">
            <v>27891.360000000001</v>
          </cell>
          <cell r="F862">
            <v>1686590.5392</v>
          </cell>
        </row>
        <row r="863">
          <cell r="A863" t="str">
            <v>FPUS2</v>
          </cell>
          <cell r="D863">
            <v>52426.239999999998</v>
          </cell>
          <cell r="F863">
            <v>3170214.7327999999</v>
          </cell>
        </row>
        <row r="864">
          <cell r="A864" t="str">
            <v>FPUS2</v>
          </cell>
          <cell r="D864">
            <v>83925.22</v>
          </cell>
          <cell r="F864">
            <v>5074958.0533999996</v>
          </cell>
        </row>
        <row r="865">
          <cell r="A865" t="str">
            <v>FPUS2</v>
          </cell>
          <cell r="D865">
            <v>62348.71</v>
          </cell>
          <cell r="F865">
            <v>3770849.9807999996</v>
          </cell>
        </row>
        <row r="866">
          <cell r="A866" t="str">
            <v>FPUS2</v>
          </cell>
          <cell r="D866">
            <v>45275.1</v>
          </cell>
          <cell r="F866">
            <v>2738238.048</v>
          </cell>
        </row>
        <row r="867">
          <cell r="A867" t="str">
            <v>FPUS2</v>
          </cell>
          <cell r="D867">
            <v>31088.94</v>
          </cell>
          <cell r="F867">
            <v>1880259.0911999999</v>
          </cell>
        </row>
        <row r="868">
          <cell r="A868" t="str">
            <v>FPUS2</v>
          </cell>
          <cell r="D868">
            <v>45755.23</v>
          </cell>
          <cell r="F868">
            <v>2767276.3103999998</v>
          </cell>
        </row>
        <row r="869">
          <cell r="A869" t="str">
            <v>FPUS2</v>
          </cell>
          <cell r="D869">
            <v>32005.5</v>
          </cell>
          <cell r="F869">
            <v>1935692.64</v>
          </cell>
        </row>
        <row r="870">
          <cell r="A870" t="str">
            <v>FPUS2</v>
          </cell>
          <cell r="D870">
            <v>67702.41</v>
          </cell>
          <cell r="F870">
            <v>4094641.7568000001</v>
          </cell>
        </row>
        <row r="871">
          <cell r="A871" t="str">
            <v>FPUS2</v>
          </cell>
          <cell r="D871">
            <v>29969.03</v>
          </cell>
          <cell r="F871">
            <v>1812526.9343999999</v>
          </cell>
        </row>
        <row r="872">
          <cell r="A872" t="str">
            <v>FPUS2</v>
          </cell>
          <cell r="D872">
            <v>58455.78</v>
          </cell>
          <cell r="F872">
            <v>3535405.5743999998</v>
          </cell>
        </row>
        <row r="873">
          <cell r="A873" t="str">
            <v>FPUS2</v>
          </cell>
          <cell r="D873">
            <v>23413.32</v>
          </cell>
          <cell r="F873">
            <v>1416037.5936</v>
          </cell>
        </row>
        <row r="874">
          <cell r="A874" t="str">
            <v>FPUS2</v>
          </cell>
          <cell r="D874">
            <v>34562.839999999997</v>
          </cell>
          <cell r="F874">
            <v>2090360.5631999997</v>
          </cell>
        </row>
        <row r="875">
          <cell r="A875" t="str">
            <v>FPUS2</v>
          </cell>
          <cell r="D875">
            <v>64147</v>
          </cell>
          <cell r="F875">
            <v>3835990.5999999996</v>
          </cell>
        </row>
        <row r="876">
          <cell r="A876" t="str">
            <v>FPUS2</v>
          </cell>
          <cell r="D876">
            <v>56604.25</v>
          </cell>
          <cell r="F876">
            <v>3414368.36</v>
          </cell>
        </row>
        <row r="877">
          <cell r="A877" t="str">
            <v>FPUS2</v>
          </cell>
          <cell r="D877">
            <v>30257.5</v>
          </cell>
          <cell r="F877">
            <v>1825132.4</v>
          </cell>
        </row>
        <row r="878">
          <cell r="A878" t="str">
            <v>FPUS2</v>
          </cell>
          <cell r="D878">
            <v>30257.5</v>
          </cell>
          <cell r="F878">
            <v>1825132.4</v>
          </cell>
        </row>
        <row r="879">
          <cell r="A879" t="str">
            <v>FPUS2</v>
          </cell>
          <cell r="D879">
            <v>30257.5</v>
          </cell>
          <cell r="F879">
            <v>1825132.4</v>
          </cell>
        </row>
        <row r="880">
          <cell r="A880" t="str">
            <v>FPUS2</v>
          </cell>
          <cell r="D880">
            <v>103821.28</v>
          </cell>
          <cell r="F880">
            <v>6274958.1631999994</v>
          </cell>
        </row>
        <row r="881">
          <cell r="A881" t="str">
            <v>FPUS2</v>
          </cell>
          <cell r="D881">
            <v>87057.97</v>
          </cell>
          <cell r="F881">
            <v>5261783.7067999998</v>
          </cell>
        </row>
        <row r="882">
          <cell r="A882" t="str">
            <v>FPUS2</v>
          </cell>
          <cell r="D882">
            <v>31220</v>
          </cell>
          <cell r="F882">
            <v>1884751.4</v>
          </cell>
        </row>
        <row r="883">
          <cell r="A883" t="str">
            <v>FPUS2</v>
          </cell>
          <cell r="D883">
            <v>118351.33</v>
          </cell>
          <cell r="F883">
            <v>7073858.9941000007</v>
          </cell>
        </row>
        <row r="884">
          <cell r="A884" t="str">
            <v>FPUS2</v>
          </cell>
          <cell r="D884">
            <v>73368.06</v>
          </cell>
          <cell r="F884">
            <v>4385208.9462000001</v>
          </cell>
        </row>
        <row r="885">
          <cell r="A885" t="str">
            <v>FPUS2</v>
          </cell>
          <cell r="D885">
            <v>35225.79</v>
          </cell>
          <cell r="F885">
            <v>2118831.2684999998</v>
          </cell>
        </row>
        <row r="886">
          <cell r="A886" t="str">
            <v>FPUS2</v>
          </cell>
          <cell r="D886">
            <v>42470.32</v>
          </cell>
          <cell r="F886">
            <v>2568604.9535999997</v>
          </cell>
        </row>
        <row r="887">
          <cell r="A887" t="str">
            <v>FPUS2</v>
          </cell>
          <cell r="D887">
            <v>57978.12</v>
          </cell>
          <cell r="F887">
            <v>3506516.6976000001</v>
          </cell>
        </row>
        <row r="888">
          <cell r="A888" t="str">
            <v>FPUS2</v>
          </cell>
          <cell r="D888">
            <v>33390.85</v>
          </cell>
          <cell r="F888">
            <v>2019478.6079999998</v>
          </cell>
        </row>
        <row r="889">
          <cell r="A889" t="str">
            <v>FPUS2</v>
          </cell>
          <cell r="D889">
            <v>51998.63</v>
          </cell>
          <cell r="F889">
            <v>3144877.1423999998</v>
          </cell>
        </row>
        <row r="890">
          <cell r="A890" t="str">
            <v>FPUS2</v>
          </cell>
          <cell r="D890">
            <v>21836.240000000002</v>
          </cell>
          <cell r="F890">
            <v>1320655.7952000001</v>
          </cell>
        </row>
        <row r="891">
          <cell r="A891" t="str">
            <v>FPUS2</v>
          </cell>
          <cell r="D891">
            <v>70388.25</v>
          </cell>
          <cell r="F891">
            <v>4257081.3599999994</v>
          </cell>
        </row>
        <row r="892">
          <cell r="A892" t="str">
            <v>FPUS2</v>
          </cell>
          <cell r="D892">
            <v>32176.58</v>
          </cell>
          <cell r="F892">
            <v>1946039.5584</v>
          </cell>
        </row>
        <row r="893">
          <cell r="A893" t="str">
            <v>FPUS2</v>
          </cell>
          <cell r="D893">
            <v>43776.76</v>
          </cell>
          <cell r="F893">
            <v>2647618.4448000002</v>
          </cell>
        </row>
        <row r="894">
          <cell r="A894" t="str">
            <v>FPUS2</v>
          </cell>
          <cell r="D894">
            <v>59074.61</v>
          </cell>
          <cell r="F894">
            <v>3572832.4128</v>
          </cell>
        </row>
        <row r="895">
          <cell r="A895" t="str">
            <v>FPUS2</v>
          </cell>
          <cell r="D895">
            <v>46602.02</v>
          </cell>
          <cell r="F895">
            <v>2818490.1695999997</v>
          </cell>
        </row>
        <row r="896">
          <cell r="A896" t="str">
            <v>FPUS2</v>
          </cell>
          <cell r="D896">
            <v>26868</v>
          </cell>
          <cell r="F896">
            <v>1629275.52</v>
          </cell>
        </row>
        <row r="897">
          <cell r="A897" t="str">
            <v>FPUS2</v>
          </cell>
          <cell r="D897">
            <v>32000</v>
          </cell>
          <cell r="F897">
            <v>1912640</v>
          </cell>
        </row>
        <row r="898">
          <cell r="A898" t="str">
            <v>FPUS2</v>
          </cell>
          <cell r="D898">
            <v>36500</v>
          </cell>
          <cell r="F898">
            <v>2181605</v>
          </cell>
        </row>
        <row r="899">
          <cell r="A899" t="str">
            <v>FPUS2</v>
          </cell>
          <cell r="D899">
            <v>34934.79</v>
          </cell>
          <cell r="F899">
            <v>2094690.0084000002</v>
          </cell>
        </row>
        <row r="900">
          <cell r="A900" t="str">
            <v>FPUS2</v>
          </cell>
          <cell r="D900">
            <v>58235.67</v>
          </cell>
          <cell r="F900">
            <v>3477834.2123999996</v>
          </cell>
        </row>
        <row r="901">
          <cell r="A901" t="str">
            <v>FPUS2</v>
          </cell>
          <cell r="D901">
            <v>19591.900000000001</v>
          </cell>
          <cell r="F901">
            <v>1183742.5980000002</v>
          </cell>
        </row>
        <row r="902">
          <cell r="A902" t="str">
            <v>FPUS2</v>
          </cell>
          <cell r="D902">
            <v>40704.99</v>
          </cell>
          <cell r="F902">
            <v>2444334.6494999998</v>
          </cell>
        </row>
        <row r="903">
          <cell r="A903" t="str">
            <v>FPUS2</v>
          </cell>
          <cell r="D903">
            <v>29803.21</v>
          </cell>
          <cell r="F903">
            <v>1803094.2049999998</v>
          </cell>
        </row>
        <row r="904">
          <cell r="A904" t="str">
            <v>FPUS2</v>
          </cell>
          <cell r="D904">
            <v>31639.14</v>
          </cell>
          <cell r="F904">
            <v>1914167.97</v>
          </cell>
        </row>
        <row r="905">
          <cell r="A905" t="str">
            <v>FPUS2</v>
          </cell>
          <cell r="D905">
            <v>43522.16</v>
          </cell>
          <cell r="F905">
            <v>2633090.6800000002</v>
          </cell>
        </row>
        <row r="906">
          <cell r="A906" t="str">
            <v>FPUS2</v>
          </cell>
          <cell r="D906">
            <v>45886.99</v>
          </cell>
          <cell r="F906">
            <v>2776162.895</v>
          </cell>
        </row>
        <row r="907">
          <cell r="A907" t="str">
            <v>FPUS2</v>
          </cell>
          <cell r="D907">
            <v>29793.14</v>
          </cell>
          <cell r="F907">
            <v>1802484.97</v>
          </cell>
        </row>
        <row r="908">
          <cell r="A908" t="str">
            <v>FPUS2</v>
          </cell>
          <cell r="D908">
            <v>15651.06</v>
          </cell>
          <cell r="F908">
            <v>946889.13</v>
          </cell>
        </row>
        <row r="909">
          <cell r="A909" t="str">
            <v>FPUS2</v>
          </cell>
          <cell r="D909">
            <v>36718.29</v>
          </cell>
          <cell r="F909">
            <v>2221456.5449999999</v>
          </cell>
        </row>
        <row r="910">
          <cell r="A910" t="str">
            <v>FPUS2</v>
          </cell>
          <cell r="D910">
            <v>20746.099999999999</v>
          </cell>
          <cell r="F910">
            <v>1255139.0499999998</v>
          </cell>
        </row>
        <row r="911">
          <cell r="A911" t="str">
            <v>FPUS2</v>
          </cell>
          <cell r="D911">
            <v>57208.05</v>
          </cell>
          <cell r="F911">
            <v>3461087.0250000004</v>
          </cell>
        </row>
        <row r="912">
          <cell r="A912" t="str">
            <v>FPUS2</v>
          </cell>
          <cell r="D912">
            <v>12297.57</v>
          </cell>
          <cell r="F912">
            <v>744002.98499999999</v>
          </cell>
        </row>
        <row r="913">
          <cell r="A913" t="str">
            <v>FPUS2</v>
          </cell>
          <cell r="D913">
            <v>74322.960000000006</v>
          </cell>
          <cell r="F913">
            <v>4496539.08</v>
          </cell>
        </row>
        <row r="914">
          <cell r="A914" t="str">
            <v>FPUS2</v>
          </cell>
          <cell r="D914">
            <v>34546.26</v>
          </cell>
          <cell r="F914">
            <v>2090048.7300000002</v>
          </cell>
        </row>
        <row r="915">
          <cell r="A915" t="str">
            <v>FPUS2</v>
          </cell>
          <cell r="D915">
            <v>74400</v>
          </cell>
          <cell r="F915">
            <v>4378440</v>
          </cell>
        </row>
        <row r="916">
          <cell r="A916" t="str">
            <v>FPUS2</v>
          </cell>
          <cell r="D916">
            <v>74400</v>
          </cell>
          <cell r="F916">
            <v>4382160</v>
          </cell>
        </row>
        <row r="917">
          <cell r="A917" t="str">
            <v>FPUS2</v>
          </cell>
          <cell r="D917">
            <v>59245.05</v>
          </cell>
          <cell r="F917">
            <v>3483608.94</v>
          </cell>
        </row>
        <row r="918">
          <cell r="A918" t="str">
            <v>FPUS2</v>
          </cell>
          <cell r="D918">
            <v>74400</v>
          </cell>
          <cell r="F918">
            <v>4452840</v>
          </cell>
        </row>
        <row r="919">
          <cell r="A919" t="str">
            <v>FPUS2</v>
          </cell>
          <cell r="D919">
            <v>41434.5</v>
          </cell>
          <cell r="F919">
            <v>2442563.7749999999</v>
          </cell>
        </row>
        <row r="920">
          <cell r="A920" t="str">
            <v>FPUS2</v>
          </cell>
          <cell r="D920">
            <v>56359.14</v>
          </cell>
          <cell r="F920">
            <v>3322371.3030000003</v>
          </cell>
        </row>
        <row r="921">
          <cell r="A921" t="str">
            <v>FPUS2</v>
          </cell>
          <cell r="D921">
            <v>74400</v>
          </cell>
          <cell r="F921">
            <v>4378440</v>
          </cell>
        </row>
        <row r="922">
          <cell r="A922" t="str">
            <v>FPUS2</v>
          </cell>
          <cell r="D922">
            <v>36873.15</v>
          </cell>
          <cell r="F922">
            <v>2169247.4145</v>
          </cell>
        </row>
        <row r="923">
          <cell r="A923" t="str">
            <v>FPUS2</v>
          </cell>
          <cell r="D923">
            <v>26933.4</v>
          </cell>
          <cell r="F923">
            <v>1583683.92</v>
          </cell>
        </row>
        <row r="924">
          <cell r="A924" t="str">
            <v>FPUS2</v>
          </cell>
          <cell r="D924">
            <v>44753.94</v>
          </cell>
          <cell r="F924">
            <v>2644062.7752</v>
          </cell>
        </row>
        <row r="925">
          <cell r="A925" t="str">
            <v>FPUS2</v>
          </cell>
          <cell r="D925">
            <v>38533</v>
          </cell>
          <cell r="F925">
            <v>2256107.15</v>
          </cell>
        </row>
        <row r="926">
          <cell r="A926" t="str">
            <v>FPUS2</v>
          </cell>
          <cell r="D926">
            <v>87732</v>
          </cell>
          <cell r="F926">
            <v>5193734.4000000004</v>
          </cell>
        </row>
        <row r="927">
          <cell r="A927" t="str">
            <v>FPUS2</v>
          </cell>
          <cell r="D927">
            <v>36225</v>
          </cell>
          <cell r="F927">
            <v>2145244.5</v>
          </cell>
        </row>
        <row r="928">
          <cell r="A928" t="str">
            <v>FPUS2</v>
          </cell>
          <cell r="D928">
            <v>80168</v>
          </cell>
          <cell r="F928">
            <v>4745945.6000000006</v>
          </cell>
        </row>
        <row r="929">
          <cell r="A929" t="str">
            <v>FPUS2</v>
          </cell>
          <cell r="D929">
            <v>59108.2</v>
          </cell>
          <cell r="F929">
            <v>3487383.8</v>
          </cell>
        </row>
        <row r="930">
          <cell r="A930" t="str">
            <v>FPUS2</v>
          </cell>
          <cell r="D930">
            <v>39475.800000000003</v>
          </cell>
          <cell r="F930">
            <v>2333019.7800000003</v>
          </cell>
        </row>
        <row r="931">
          <cell r="A931" t="str">
            <v>FPUS2</v>
          </cell>
          <cell r="D931">
            <v>70357</v>
          </cell>
          <cell r="F931">
            <v>4211570.0199999996</v>
          </cell>
        </row>
        <row r="932">
          <cell r="A932" t="str">
            <v>FPUS2</v>
          </cell>
          <cell r="D932">
            <v>70708.960000000006</v>
          </cell>
          <cell r="F932">
            <v>4232638.3456000006</v>
          </cell>
        </row>
        <row r="933">
          <cell r="A933" t="str">
            <v>FPUS2</v>
          </cell>
          <cell r="D933">
            <v>44207.040000000001</v>
          </cell>
          <cell r="F933">
            <v>2641370.64</v>
          </cell>
        </row>
        <row r="934">
          <cell r="A934" t="str">
            <v>FPUS2</v>
          </cell>
          <cell r="D934">
            <v>69069</v>
          </cell>
          <cell r="F934">
            <v>4109605.5</v>
          </cell>
        </row>
        <row r="935">
          <cell r="A935" t="str">
            <v>FPUS2</v>
          </cell>
          <cell r="D935">
            <v>35089.199999999997</v>
          </cell>
          <cell r="F935">
            <v>2070262.7999999998</v>
          </cell>
        </row>
        <row r="936">
          <cell r="A936" t="str">
            <v>FPUS2</v>
          </cell>
          <cell r="D936">
            <v>51240</v>
          </cell>
          <cell r="F936">
            <v>3048780</v>
          </cell>
        </row>
        <row r="937">
          <cell r="A937" t="str">
            <v>FPUS2</v>
          </cell>
          <cell r="D937">
            <v>41993.120000000003</v>
          </cell>
          <cell r="F937">
            <v>2483893.048</v>
          </cell>
        </row>
        <row r="938">
          <cell r="A938" t="str">
            <v>FPUS2</v>
          </cell>
          <cell r="D938">
            <v>81887.7</v>
          </cell>
          <cell r="F938">
            <v>4898522.2139999997</v>
          </cell>
        </row>
        <row r="939">
          <cell r="A939" t="str">
            <v>FPUS2</v>
          </cell>
          <cell r="D939">
            <v>40800</v>
          </cell>
          <cell r="F939">
            <v>2439840</v>
          </cell>
        </row>
        <row r="940">
          <cell r="A940" t="str">
            <v>FPUS2</v>
          </cell>
          <cell r="D940">
            <v>37559.199999999997</v>
          </cell>
          <cell r="F940">
            <v>2221626.6799999997</v>
          </cell>
        </row>
        <row r="941">
          <cell r="A941" t="str">
            <v>FPUS2</v>
          </cell>
          <cell r="D941">
            <v>32652.5</v>
          </cell>
          <cell r="F941">
            <v>1933028</v>
          </cell>
        </row>
        <row r="942">
          <cell r="A942" t="str">
            <v>FPUS2</v>
          </cell>
          <cell r="D942">
            <v>35184.04</v>
          </cell>
          <cell r="F942">
            <v>2099783.5071999999</v>
          </cell>
        </row>
        <row r="943">
          <cell r="A943" t="str">
            <v>FPUS2</v>
          </cell>
          <cell r="D943">
            <v>82800</v>
          </cell>
          <cell r="F943">
            <v>4954752</v>
          </cell>
        </row>
        <row r="944">
          <cell r="A944" t="str">
            <v>FPUS2</v>
          </cell>
          <cell r="D944">
            <v>7035</v>
          </cell>
          <cell r="F944">
            <v>417772.77150000003</v>
          </cell>
        </row>
        <row r="945">
          <cell r="A945" t="str">
            <v>FPUS2</v>
          </cell>
          <cell r="D945">
            <v>76506.600000000006</v>
          </cell>
          <cell r="F945">
            <v>4567444.0200000005</v>
          </cell>
        </row>
        <row r="946">
          <cell r="A946" t="str">
            <v>FPUS2</v>
          </cell>
          <cell r="D946">
            <v>72914.399999999994</v>
          </cell>
          <cell r="F946">
            <v>4352989.68</v>
          </cell>
        </row>
        <row r="947">
          <cell r="A947" t="str">
            <v>FPUS2</v>
          </cell>
          <cell r="D947">
            <v>62558.7</v>
          </cell>
          <cell r="F947">
            <v>3734754.39</v>
          </cell>
        </row>
        <row r="948">
          <cell r="A948" t="str">
            <v>FPUS2</v>
          </cell>
          <cell r="D948">
            <v>87300</v>
          </cell>
          <cell r="F948">
            <v>5187366</v>
          </cell>
        </row>
        <row r="949">
          <cell r="A949" t="str">
            <v>FPUS2</v>
          </cell>
          <cell r="D949">
            <v>39815.160000000003</v>
          </cell>
          <cell r="F949">
            <v>2390104.0548</v>
          </cell>
        </row>
        <row r="950">
          <cell r="A950" t="str">
            <v>FPUS2</v>
          </cell>
          <cell r="D950">
            <v>35000</v>
          </cell>
          <cell r="F950">
            <v>2095100</v>
          </cell>
        </row>
        <row r="951">
          <cell r="A951" t="str">
            <v>FPUS2</v>
          </cell>
          <cell r="D951">
            <v>35000</v>
          </cell>
          <cell r="F951">
            <v>2093700</v>
          </cell>
        </row>
        <row r="952">
          <cell r="A952" t="str">
            <v>FPUS2</v>
          </cell>
          <cell r="D952">
            <v>32625</v>
          </cell>
          <cell r="F952">
            <v>1957500</v>
          </cell>
        </row>
        <row r="953">
          <cell r="A953" t="str">
            <v>FPUS2</v>
          </cell>
          <cell r="D953">
            <v>64050.2</v>
          </cell>
          <cell r="F953">
            <v>3778961.8</v>
          </cell>
        </row>
        <row r="954">
          <cell r="A954" t="str">
            <v>FPUS2</v>
          </cell>
          <cell r="D954">
            <v>35000</v>
          </cell>
          <cell r="F954">
            <v>2088099.9999999998</v>
          </cell>
        </row>
        <row r="955">
          <cell r="A955" t="str">
            <v>FPUS2</v>
          </cell>
          <cell r="D955">
            <v>85006.080000000002</v>
          </cell>
          <cell r="F955">
            <v>5066362.3679999998</v>
          </cell>
        </row>
        <row r="956">
          <cell r="A956" t="str">
            <v>FPUS2</v>
          </cell>
          <cell r="D956">
            <v>32144.26</v>
          </cell>
          <cell r="F956">
            <v>1916762.2238</v>
          </cell>
        </row>
        <row r="957">
          <cell r="A957" t="str">
            <v>FPUS2</v>
          </cell>
          <cell r="D957">
            <v>42503.040000000001</v>
          </cell>
          <cell r="F957">
            <v>2528930.88</v>
          </cell>
        </row>
        <row r="958">
          <cell r="A958" t="str">
            <v>FPUS2</v>
          </cell>
          <cell r="D958">
            <v>32049.93</v>
          </cell>
          <cell r="F958">
            <v>1910175.828</v>
          </cell>
        </row>
        <row r="959">
          <cell r="A959" t="str">
            <v>FPUS2</v>
          </cell>
          <cell r="D959">
            <v>32337.9</v>
          </cell>
          <cell r="F959">
            <v>1928955.7350000001</v>
          </cell>
        </row>
        <row r="960">
          <cell r="A960" t="str">
            <v>FPUS2</v>
          </cell>
          <cell r="D960">
            <v>42503.040000000001</v>
          </cell>
          <cell r="F960">
            <v>2535306.3360000001</v>
          </cell>
        </row>
        <row r="961">
          <cell r="A961" t="str">
            <v>FPUS2</v>
          </cell>
          <cell r="D961">
            <v>64204.08</v>
          </cell>
          <cell r="F961">
            <v>3762359.088</v>
          </cell>
        </row>
        <row r="962">
          <cell r="A962" t="str">
            <v>FPUS2</v>
          </cell>
          <cell r="D962">
            <v>372587.97</v>
          </cell>
          <cell r="F962">
            <v>21759137.447999999</v>
          </cell>
        </row>
        <row r="963">
          <cell r="A963" t="str">
            <v>FPUS2</v>
          </cell>
          <cell r="D963">
            <v>465570.58</v>
          </cell>
          <cell r="F963">
            <v>27468664.220000003</v>
          </cell>
        </row>
        <row r="964">
          <cell r="A964" t="str">
            <v>FPUS2</v>
          </cell>
          <cell r="D964">
            <v>626091.42000000004</v>
          </cell>
          <cell r="F964">
            <v>36663913.555200003</v>
          </cell>
        </row>
        <row r="965">
          <cell r="A965" t="str">
            <v>FPUS2</v>
          </cell>
          <cell r="D965">
            <v>71000</v>
          </cell>
          <cell r="F965">
            <v>4320350</v>
          </cell>
        </row>
        <row r="966">
          <cell r="A966" t="str">
            <v>FPUS2</v>
          </cell>
          <cell r="D966">
            <v>15600</v>
          </cell>
          <cell r="F966">
            <v>949260</v>
          </cell>
        </row>
        <row r="967">
          <cell r="A967" t="str">
            <v>FPUS2</v>
          </cell>
          <cell r="D967">
            <v>70700</v>
          </cell>
          <cell r="F967">
            <v>4302095</v>
          </cell>
        </row>
        <row r="968">
          <cell r="A968" t="str">
            <v>FPUS2</v>
          </cell>
          <cell r="D968">
            <v>70300</v>
          </cell>
          <cell r="F968">
            <v>4277755</v>
          </cell>
        </row>
        <row r="969">
          <cell r="A969" t="str">
            <v>FPUS2</v>
          </cell>
          <cell r="D969">
            <v>50000</v>
          </cell>
          <cell r="F969">
            <v>3020000</v>
          </cell>
        </row>
        <row r="970">
          <cell r="A970" t="str">
            <v>FPUS2</v>
          </cell>
          <cell r="D970">
            <v>57057</v>
          </cell>
          <cell r="F970">
            <v>3446242.8</v>
          </cell>
        </row>
        <row r="971">
          <cell r="A971" t="str">
            <v>FPUS2</v>
          </cell>
          <cell r="D971">
            <v>59722.85</v>
          </cell>
          <cell r="F971">
            <v>3613232.4249999998</v>
          </cell>
        </row>
        <row r="972">
          <cell r="A972" t="str">
            <v>FPUS2</v>
          </cell>
          <cell r="D972">
            <v>59709.02</v>
          </cell>
          <cell r="F972">
            <v>3609410.2590000001</v>
          </cell>
        </row>
        <row r="973">
          <cell r="A973" t="str">
            <v>FPUS2</v>
          </cell>
          <cell r="D973">
            <v>120333.34</v>
          </cell>
          <cell r="F973">
            <v>7274150.4029999999</v>
          </cell>
        </row>
        <row r="974">
          <cell r="A974" t="str">
            <v>FPUS2</v>
          </cell>
          <cell r="D974">
            <v>85006.080000000002</v>
          </cell>
          <cell r="F974">
            <v>5066362.3679999998</v>
          </cell>
        </row>
        <row r="975">
          <cell r="A975" t="str">
            <v>FPUS2</v>
          </cell>
          <cell r="D975">
            <v>59770.2</v>
          </cell>
          <cell r="F975">
            <v>3612349.5084599997</v>
          </cell>
        </row>
        <row r="976">
          <cell r="A976" t="str">
            <v>FPUS2</v>
          </cell>
          <cell r="D976">
            <v>76578.039999999994</v>
          </cell>
          <cell r="F976">
            <v>4479049.5595999993</v>
          </cell>
        </row>
        <row r="977">
          <cell r="A977" t="str">
            <v>FPUS2</v>
          </cell>
          <cell r="D977">
            <v>63810.47</v>
          </cell>
          <cell r="F977">
            <v>3780132.2428000001</v>
          </cell>
        </row>
        <row r="978">
          <cell r="A978" t="str">
            <v>FPUS2</v>
          </cell>
          <cell r="D978">
            <v>42503.040000000001</v>
          </cell>
          <cell r="F978">
            <v>2537431.4880000004</v>
          </cell>
        </row>
        <row r="979">
          <cell r="A979" t="str">
            <v>FPUS2</v>
          </cell>
          <cell r="D979">
            <v>42000</v>
          </cell>
          <cell r="F979">
            <v>2509920</v>
          </cell>
        </row>
        <row r="980">
          <cell r="A980" t="str">
            <v>FPUS2</v>
          </cell>
          <cell r="D980">
            <v>42503.040000000001</v>
          </cell>
          <cell r="F980">
            <v>2537431.4880000004</v>
          </cell>
        </row>
        <row r="981">
          <cell r="A981" t="str">
            <v>FPUS2</v>
          </cell>
          <cell r="D981">
            <v>5000</v>
          </cell>
          <cell r="F981">
            <v>303300</v>
          </cell>
        </row>
        <row r="982">
          <cell r="A982" t="str">
            <v>FPUS1</v>
          </cell>
          <cell r="D982">
            <v>1000000</v>
          </cell>
          <cell r="F982">
            <v>60710000</v>
          </cell>
        </row>
        <row r="983">
          <cell r="A983" t="str">
            <v>FPUS3</v>
          </cell>
          <cell r="D983">
            <v>8908685.9700000007</v>
          </cell>
          <cell r="F983">
            <v>543340757.31030011</v>
          </cell>
        </row>
        <row r="984">
          <cell r="A984" t="str">
            <v>FPUS3</v>
          </cell>
          <cell r="D984">
            <v>8908685.9700000007</v>
          </cell>
          <cell r="F984">
            <v>543340757.31030011</v>
          </cell>
        </row>
        <row r="985">
          <cell r="A985" t="str">
            <v>FPUS3</v>
          </cell>
          <cell r="D985">
            <v>8968609.8699999992</v>
          </cell>
          <cell r="F985">
            <v>546995515.97130001</v>
          </cell>
        </row>
        <row r="986">
          <cell r="A986" t="str">
            <v>FPUS3</v>
          </cell>
          <cell r="D986">
            <v>8620689.6600000001</v>
          </cell>
          <cell r="F986">
            <v>525775862.36340004</v>
          </cell>
        </row>
        <row r="987">
          <cell r="A987" t="str">
            <v>FPUS3</v>
          </cell>
          <cell r="D987">
            <v>8968609.8699999992</v>
          </cell>
          <cell r="F987">
            <v>546995515.97130001</v>
          </cell>
        </row>
        <row r="988">
          <cell r="A988" t="str">
            <v>FPUS2</v>
          </cell>
          <cell r="D988">
            <v>847457.63</v>
          </cell>
          <cell r="F988">
            <v>51694915.43</v>
          </cell>
        </row>
        <row r="989">
          <cell r="A989" t="str">
            <v>FPUS2</v>
          </cell>
          <cell r="D989">
            <v>824742.27</v>
          </cell>
          <cell r="F989">
            <v>50309278.469999999</v>
          </cell>
        </row>
        <row r="990">
          <cell r="A990" t="str">
            <v>FPUS2</v>
          </cell>
          <cell r="D990">
            <v>843881.86</v>
          </cell>
          <cell r="F990">
            <v>51476793.460000001</v>
          </cell>
        </row>
        <row r="991">
          <cell r="A991" t="str">
            <v>FPUS2</v>
          </cell>
          <cell r="D991">
            <v>819672.13</v>
          </cell>
          <cell r="F991">
            <v>49999999.93</v>
          </cell>
        </row>
        <row r="992">
          <cell r="A992" t="str">
            <v>FPUS2</v>
          </cell>
          <cell r="D992">
            <v>851788.76</v>
          </cell>
          <cell r="F992">
            <v>51788756.607999995</v>
          </cell>
        </row>
        <row r="993">
          <cell r="A993" t="str">
            <v>FPUS2</v>
          </cell>
          <cell r="D993">
            <v>827814.57</v>
          </cell>
          <cell r="F993">
            <v>50331125.855999991</v>
          </cell>
        </row>
        <row r="994">
          <cell r="A994" t="str">
            <v>FPUS2</v>
          </cell>
          <cell r="D994">
            <v>8234519</v>
          </cell>
          <cell r="F994">
            <v>499999993.68000001</v>
          </cell>
        </row>
        <row r="995">
          <cell r="A995" t="str">
            <v>FPUS2</v>
          </cell>
          <cell r="D995">
            <v>1754385.96</v>
          </cell>
          <cell r="F995">
            <v>106350876.8952</v>
          </cell>
        </row>
        <row r="996">
          <cell r="A996" t="str">
            <v>FPUS2</v>
          </cell>
          <cell r="D996">
            <v>1754385.96</v>
          </cell>
          <cell r="F996">
            <v>106350876.8952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AL905"/>
      <sheetName val="AL904"/>
      <sheetName val="AL92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29_30"/>
      <sheetName val="BSDOMOVS"/>
      <sheetName val="I-B"/>
      <sheetName val="I-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Sundry Deposits"/>
      <sheetName val="BS-DOM"/>
      <sheetName val="BS-OVS"/>
      <sheetName val="BSCOMBINED "/>
      <sheetName val="Balance Sheet"/>
      <sheetName val="Profit&amp;Loss-Rev"/>
      <sheetName val="1"/>
      <sheetName val="2 - 5.3"/>
      <sheetName val="6 - 9.2"/>
      <sheetName val="Note 10-10.1"/>
      <sheetName val="Note 10.2-10.7"/>
      <sheetName val="Note 11 - 12.1"/>
      <sheetName val="10-11.1"/>
      <sheetName val="12-14.9"/>
      <sheetName val="Note 16.2-18"/>
      <sheetName val="Note 22-23"/>
      <sheetName val="15-19"/>
      <sheetName val="20-21"/>
      <sheetName val="22"/>
      <sheetName val="Maturity Investments"/>
      <sheetName val="Maturities of AL OS"/>
      <sheetName val="23"/>
      <sheetName val="Int Yield -OS"/>
      <sheetName val="Int Yield- Dom"/>
      <sheetName val="24-25"/>
      <sheetName val="26"/>
      <sheetName val="27.1, 27.2"/>
      <sheetName val="27.3-DOM"/>
      <sheetName val="27.3-OVS"/>
      <sheetName val="28"/>
      <sheetName val="Currency Risk OVS+UBL"/>
      <sheetName val="Currency Risk DOM"/>
      <sheetName val="Cash flow"/>
      <sheetName val="Maturity of Deposits -KP "/>
      <sheetName val="CFW"/>
      <sheetName val="Note 28.1-30"/>
      <sheetName val="Note 37-38"/>
      <sheetName val="Note 42.2-44"/>
      <sheetName val="T-BILL"/>
      <sheetName val="BS_OVS"/>
      <sheetName val="I-BR"/>
      <sheetName val="Sheet2"/>
      <sheetName val="Implied Rate"/>
      <sheetName val="BSDOMOVS"/>
      <sheetName val="I-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48"/>
  <sheetViews>
    <sheetView showGridLines="0" topLeftCell="D1" workbookViewId="0">
      <pane xSplit="2" ySplit="1" topLeftCell="F2" activePane="bottomRight" state="frozen"/>
      <selection activeCell="D1" sqref="D1"/>
      <selection pane="topRight" activeCell="F1" sqref="F1"/>
      <selection pane="bottomLeft" activeCell="D2" sqref="D2"/>
      <selection pane="bottomRight" activeCell="A15" sqref="A15"/>
    </sheetView>
  </sheetViews>
  <sheetFormatPr defaultRowHeight="12.75" customHeight="1" outlineLevelRow="2" outlineLevelCol="1"/>
  <cols>
    <col min="1" max="1" width="15.25" style="12" hidden="1" customWidth="1"/>
    <col min="2" max="2" width="9.5" style="5" hidden="1" customWidth="1" outlineLevel="1"/>
    <col min="3" max="3" width="15.875" style="6" hidden="1" customWidth="1" outlineLevel="1"/>
    <col min="4" max="4" width="16" style="6" customWidth="1" collapsed="1"/>
    <col min="5" max="5" width="56.625" style="5" customWidth="1"/>
    <col min="6" max="6" width="14.375" style="7" customWidth="1"/>
    <col min="7" max="7" width="4.375" style="7" hidden="1" customWidth="1" outlineLevel="1"/>
    <col min="8" max="8" width="14.375" style="7" hidden="1" customWidth="1" outlineLevel="1"/>
    <col min="9" max="9" width="4.375" style="7" hidden="1" customWidth="1" outlineLevel="1"/>
    <col min="10" max="10" width="14.375" style="7" customWidth="1" collapsed="1"/>
    <col min="11" max="11" width="13.875" style="7" customWidth="1"/>
    <col min="12" max="16384" width="9" style="4"/>
  </cols>
  <sheetData>
    <row r="1" spans="1:11" ht="12.75" customHeight="1">
      <c r="A1" s="11" t="s">
        <v>321</v>
      </c>
      <c r="B1" s="1" t="s">
        <v>34</v>
      </c>
      <c r="C1" s="1" t="s">
        <v>27</v>
      </c>
      <c r="D1" s="1" t="s">
        <v>28</v>
      </c>
      <c r="E1" s="2" t="s">
        <v>29</v>
      </c>
      <c r="F1" s="3" t="s">
        <v>30</v>
      </c>
      <c r="G1" s="3" t="s">
        <v>31</v>
      </c>
      <c r="H1" s="3" t="s">
        <v>32</v>
      </c>
      <c r="I1" s="3" t="s">
        <v>33</v>
      </c>
      <c r="J1" s="3">
        <v>2006</v>
      </c>
      <c r="K1" s="3">
        <v>2005</v>
      </c>
    </row>
    <row r="2" spans="1:11" ht="12.75" customHeight="1" outlineLevel="2">
      <c r="A2" s="12" t="s">
        <v>36</v>
      </c>
      <c r="C2" s="6" t="s">
        <v>35</v>
      </c>
    </row>
    <row r="3" spans="1:11" ht="12.75" customHeight="1" outlineLevel="2">
      <c r="A3" s="12" t="s">
        <v>322</v>
      </c>
      <c r="B3" s="5" t="s">
        <v>36</v>
      </c>
      <c r="C3" s="6" t="s">
        <v>35</v>
      </c>
      <c r="D3" s="6" t="s">
        <v>37</v>
      </c>
      <c r="E3" s="5" t="s">
        <v>38</v>
      </c>
      <c r="F3" s="7">
        <v>985939441</v>
      </c>
      <c r="G3" s="7">
        <v>0</v>
      </c>
      <c r="H3" s="7">
        <v>985939441</v>
      </c>
      <c r="I3" s="7">
        <v>0</v>
      </c>
      <c r="J3" s="7">
        <v>985939441</v>
      </c>
      <c r="K3" s="7">
        <v>460172873</v>
      </c>
    </row>
    <row r="4" spans="1:11" ht="12.75" customHeight="1" outlineLevel="2">
      <c r="A4" s="12" t="s">
        <v>323</v>
      </c>
      <c r="B4" s="5" t="s">
        <v>36</v>
      </c>
      <c r="C4" s="6" t="s">
        <v>35</v>
      </c>
      <c r="D4" s="6" t="s">
        <v>247</v>
      </c>
      <c r="E4" s="5" t="s">
        <v>248</v>
      </c>
      <c r="F4" s="7">
        <v>6802305</v>
      </c>
      <c r="G4" s="7">
        <v>0</v>
      </c>
      <c r="H4" s="7">
        <v>6802305</v>
      </c>
      <c r="I4" s="7">
        <v>0</v>
      </c>
      <c r="J4" s="7">
        <v>6802305</v>
      </c>
      <c r="K4" s="7">
        <v>0</v>
      </c>
    </row>
    <row r="5" spans="1:11" ht="12.75" customHeight="1" outlineLevel="2">
      <c r="A5" s="12" t="s">
        <v>324</v>
      </c>
      <c r="B5" s="5" t="s">
        <v>36</v>
      </c>
      <c r="C5" s="6" t="s">
        <v>35</v>
      </c>
      <c r="D5" s="6" t="s">
        <v>249</v>
      </c>
      <c r="E5" s="5" t="s">
        <v>250</v>
      </c>
      <c r="F5" s="7">
        <v>43115166</v>
      </c>
      <c r="G5" s="7">
        <v>0</v>
      </c>
      <c r="H5" s="7">
        <v>43115166</v>
      </c>
      <c r="I5" s="7">
        <v>0</v>
      </c>
      <c r="J5" s="7">
        <v>43115166</v>
      </c>
      <c r="K5" s="7">
        <v>0</v>
      </c>
    </row>
    <row r="6" spans="1:11" ht="12.75" customHeight="1" outlineLevel="2">
      <c r="A6" s="12" t="s">
        <v>325</v>
      </c>
      <c r="B6" s="5" t="s">
        <v>36</v>
      </c>
      <c r="C6" s="6" t="s">
        <v>35</v>
      </c>
      <c r="D6" s="6" t="s">
        <v>251</v>
      </c>
      <c r="E6" s="5" t="s">
        <v>252</v>
      </c>
      <c r="F6" s="7">
        <v>0</v>
      </c>
      <c r="G6" s="7">
        <v>0</v>
      </c>
      <c r="H6" s="7">
        <v>0</v>
      </c>
      <c r="I6" s="7">
        <v>0</v>
      </c>
      <c r="J6" s="7">
        <v>0</v>
      </c>
      <c r="K6" s="7">
        <v>37703</v>
      </c>
    </row>
    <row r="7" spans="1:11" ht="12.75" customHeight="1" outlineLevel="2">
      <c r="A7" s="12" t="s">
        <v>326</v>
      </c>
      <c r="B7" s="5" t="s">
        <v>36</v>
      </c>
      <c r="C7" s="6" t="s">
        <v>35</v>
      </c>
      <c r="D7" s="6" t="s">
        <v>253</v>
      </c>
      <c r="E7" s="5" t="s">
        <v>254</v>
      </c>
      <c r="F7" s="7">
        <v>9342427</v>
      </c>
      <c r="G7" s="7">
        <v>0</v>
      </c>
      <c r="H7" s="7">
        <v>9342427</v>
      </c>
      <c r="I7" s="7">
        <v>0</v>
      </c>
      <c r="J7" s="7">
        <v>9342427</v>
      </c>
      <c r="K7" s="7">
        <v>0</v>
      </c>
    </row>
    <row r="8" spans="1:11" ht="12.75" customHeight="1" outlineLevel="2">
      <c r="A8" s="12" t="s">
        <v>491</v>
      </c>
      <c r="B8" s="5" t="s">
        <v>36</v>
      </c>
      <c r="C8" s="6" t="s">
        <v>35</v>
      </c>
      <c r="D8" s="6" t="s">
        <v>255</v>
      </c>
      <c r="E8" s="5" t="s">
        <v>365</v>
      </c>
      <c r="F8" s="7">
        <v>3616351</v>
      </c>
      <c r="G8" s="7">
        <v>0</v>
      </c>
      <c r="H8" s="7">
        <v>3616351</v>
      </c>
      <c r="I8" s="7">
        <v>0</v>
      </c>
      <c r="J8" s="7">
        <v>3616351</v>
      </c>
      <c r="K8" s="7">
        <v>0</v>
      </c>
    </row>
    <row r="9" spans="1:11" ht="12.75" customHeight="1" outlineLevel="2">
      <c r="A9" s="12" t="s">
        <v>492</v>
      </c>
      <c r="B9" s="5" t="s">
        <v>36</v>
      </c>
      <c r="C9" s="6" t="s">
        <v>35</v>
      </c>
      <c r="D9" s="6" t="s">
        <v>366</v>
      </c>
      <c r="E9" s="5" t="s">
        <v>367</v>
      </c>
      <c r="F9" s="7">
        <v>8013407</v>
      </c>
      <c r="G9" s="7">
        <v>0</v>
      </c>
      <c r="H9" s="7">
        <v>8013407</v>
      </c>
      <c r="I9" s="7">
        <v>0</v>
      </c>
      <c r="J9" s="7">
        <v>8013407</v>
      </c>
      <c r="K9" s="7">
        <v>0</v>
      </c>
    </row>
    <row r="10" spans="1:11" ht="12.75" customHeight="1" outlineLevel="2">
      <c r="A10" s="12" t="s">
        <v>493</v>
      </c>
      <c r="B10" s="5" t="s">
        <v>36</v>
      </c>
      <c r="C10" s="6" t="s">
        <v>35</v>
      </c>
      <c r="D10" s="6" t="s">
        <v>368</v>
      </c>
      <c r="E10" s="5" t="s">
        <v>127</v>
      </c>
      <c r="F10" s="7">
        <v>19328562</v>
      </c>
      <c r="G10" s="7">
        <v>0</v>
      </c>
      <c r="H10" s="7">
        <v>19328562</v>
      </c>
      <c r="I10" s="7">
        <v>0</v>
      </c>
      <c r="J10" s="7">
        <v>19328562</v>
      </c>
      <c r="K10" s="7">
        <v>22335696</v>
      </c>
    </row>
    <row r="11" spans="1:11" ht="12.75" customHeight="1" outlineLevel="1" thickBot="1">
      <c r="A11" s="12" t="s">
        <v>494</v>
      </c>
      <c r="C11" s="6" t="s">
        <v>35</v>
      </c>
      <c r="E11" s="8" t="s">
        <v>414</v>
      </c>
      <c r="F11" s="9">
        <v>1076157659</v>
      </c>
      <c r="G11" s="9">
        <v>0</v>
      </c>
      <c r="H11" s="9">
        <v>1076157659</v>
      </c>
      <c r="I11" s="9">
        <v>0</v>
      </c>
      <c r="J11" s="9">
        <v>1076157659</v>
      </c>
      <c r="K11" s="9">
        <v>482546272</v>
      </c>
    </row>
    <row r="12" spans="1:11" ht="12.75" customHeight="1" outlineLevel="2" thickTop="1">
      <c r="A12" s="12" t="s">
        <v>36</v>
      </c>
      <c r="C12" s="6" t="s">
        <v>128</v>
      </c>
    </row>
    <row r="13" spans="1:11" ht="12.75" customHeight="1" outlineLevel="2">
      <c r="A13" s="12" t="s">
        <v>495</v>
      </c>
      <c r="B13" s="5" t="s">
        <v>36</v>
      </c>
      <c r="C13" s="6" t="s">
        <v>128</v>
      </c>
      <c r="D13" s="6" t="s">
        <v>129</v>
      </c>
      <c r="E13" s="5" t="s">
        <v>130</v>
      </c>
      <c r="F13" s="7">
        <v>13330061437</v>
      </c>
      <c r="G13" s="7">
        <v>0</v>
      </c>
      <c r="H13" s="7">
        <v>13330061437</v>
      </c>
      <c r="I13" s="7">
        <v>0</v>
      </c>
      <c r="J13" s="7">
        <v>13330061437</v>
      </c>
      <c r="K13" s="7">
        <v>8273345537</v>
      </c>
    </row>
    <row r="14" spans="1:11" ht="12.75" customHeight="1" outlineLevel="2">
      <c r="A14" s="12" t="s">
        <v>496</v>
      </c>
      <c r="B14" s="5" t="s">
        <v>36</v>
      </c>
      <c r="C14" s="6" t="s">
        <v>128</v>
      </c>
      <c r="D14" s="6" t="s">
        <v>131</v>
      </c>
      <c r="E14" s="5" t="s">
        <v>132</v>
      </c>
      <c r="F14" s="7">
        <v>-1775663564</v>
      </c>
      <c r="G14" s="7">
        <v>0</v>
      </c>
      <c r="H14" s="7">
        <v>-1775663564</v>
      </c>
      <c r="I14" s="7">
        <v>0</v>
      </c>
      <c r="J14" s="7">
        <v>-1775663564</v>
      </c>
      <c r="K14" s="7">
        <v>0</v>
      </c>
    </row>
    <row r="15" spans="1:11" ht="12.75" customHeight="1" outlineLevel="1" thickBot="1">
      <c r="A15" s="12" t="s">
        <v>497</v>
      </c>
      <c r="C15" s="6" t="s">
        <v>128</v>
      </c>
      <c r="E15" s="8" t="s">
        <v>415</v>
      </c>
      <c r="F15" s="9">
        <v>11554397873</v>
      </c>
      <c r="G15" s="9">
        <v>0</v>
      </c>
      <c r="H15" s="9">
        <v>11554397873</v>
      </c>
      <c r="I15" s="9">
        <v>0</v>
      </c>
      <c r="J15" s="9">
        <v>11554397873</v>
      </c>
      <c r="K15" s="9">
        <v>8273345537</v>
      </c>
    </row>
    <row r="16" spans="1:11" ht="12.75" customHeight="1" outlineLevel="2" thickTop="1">
      <c r="A16" s="12" t="s">
        <v>36</v>
      </c>
      <c r="C16" s="6" t="s">
        <v>133</v>
      </c>
    </row>
    <row r="17" spans="1:11" ht="12.75" customHeight="1" outlineLevel="2">
      <c r="A17" s="12" t="s">
        <v>498</v>
      </c>
      <c r="B17" s="5" t="s">
        <v>36</v>
      </c>
      <c r="C17" s="6" t="s">
        <v>133</v>
      </c>
      <c r="D17" s="6" t="s">
        <v>134</v>
      </c>
      <c r="E17" s="5" t="s">
        <v>135</v>
      </c>
      <c r="F17" s="7">
        <v>0</v>
      </c>
      <c r="G17" s="7">
        <v>0</v>
      </c>
      <c r="H17" s="7">
        <v>0</v>
      </c>
      <c r="I17" s="7">
        <v>0</v>
      </c>
      <c r="J17" s="7">
        <v>0</v>
      </c>
      <c r="K17" s="7">
        <v>430028985</v>
      </c>
    </row>
    <row r="18" spans="1:11" ht="12.75" customHeight="1" outlineLevel="1" thickBot="1">
      <c r="A18" s="12" t="s">
        <v>499</v>
      </c>
      <c r="C18" s="6" t="s">
        <v>133</v>
      </c>
      <c r="E18" s="8" t="s">
        <v>416</v>
      </c>
      <c r="F18" s="9">
        <v>0</v>
      </c>
      <c r="G18" s="9">
        <v>0</v>
      </c>
      <c r="H18" s="9">
        <v>0</v>
      </c>
      <c r="I18" s="9">
        <v>0</v>
      </c>
      <c r="J18" s="9">
        <v>0</v>
      </c>
      <c r="K18" s="9">
        <v>430028985</v>
      </c>
    </row>
    <row r="19" spans="1:11" ht="12.75" customHeight="1" outlineLevel="2" thickTop="1">
      <c r="A19" s="12" t="s">
        <v>36</v>
      </c>
      <c r="C19" s="6" t="s">
        <v>136</v>
      </c>
    </row>
    <row r="20" spans="1:11" ht="12.75" customHeight="1" outlineLevel="2">
      <c r="A20" s="12" t="s">
        <v>500</v>
      </c>
      <c r="B20" s="5" t="s">
        <v>36</v>
      </c>
      <c r="C20" s="6" t="s">
        <v>136</v>
      </c>
      <c r="D20" s="6" t="s">
        <v>137</v>
      </c>
      <c r="E20" s="5" t="s">
        <v>138</v>
      </c>
      <c r="F20" s="7">
        <v>27500</v>
      </c>
      <c r="G20" s="7">
        <v>0</v>
      </c>
      <c r="H20" s="7">
        <v>27500</v>
      </c>
      <c r="I20" s="7">
        <v>0</v>
      </c>
      <c r="J20" s="7">
        <v>27500</v>
      </c>
      <c r="K20" s="7">
        <v>27500</v>
      </c>
    </row>
    <row r="21" spans="1:11" ht="12.75" customHeight="1" outlineLevel="1" thickBot="1">
      <c r="A21" s="12" t="s">
        <v>501</v>
      </c>
      <c r="C21" s="6" t="s">
        <v>136</v>
      </c>
      <c r="E21" s="8" t="s">
        <v>417</v>
      </c>
      <c r="F21" s="9">
        <v>27500</v>
      </c>
      <c r="G21" s="9">
        <v>0</v>
      </c>
      <c r="H21" s="9">
        <v>27500</v>
      </c>
      <c r="I21" s="9">
        <v>0</v>
      </c>
      <c r="J21" s="9">
        <v>27500</v>
      </c>
      <c r="K21" s="9">
        <v>27500</v>
      </c>
    </row>
    <row r="22" spans="1:11" ht="12.75" customHeight="1" outlineLevel="2" thickTop="1">
      <c r="A22" s="12" t="s">
        <v>36</v>
      </c>
      <c r="C22" s="6" t="s">
        <v>139</v>
      </c>
    </row>
    <row r="23" spans="1:11" ht="12.75" customHeight="1" outlineLevel="2">
      <c r="A23" s="12" t="s">
        <v>502</v>
      </c>
      <c r="B23" s="5" t="s">
        <v>36</v>
      </c>
      <c r="C23" s="6" t="s">
        <v>139</v>
      </c>
      <c r="D23" s="6" t="s">
        <v>140</v>
      </c>
      <c r="E23" s="5" t="s">
        <v>141</v>
      </c>
      <c r="F23" s="7">
        <v>73184245</v>
      </c>
      <c r="G23" s="7">
        <v>0</v>
      </c>
      <c r="H23" s="7">
        <v>73184245</v>
      </c>
      <c r="I23" s="7">
        <v>0</v>
      </c>
      <c r="J23" s="7">
        <v>73184245</v>
      </c>
      <c r="K23" s="7">
        <v>59284980</v>
      </c>
    </row>
    <row r="24" spans="1:11" ht="12.75" customHeight="1" outlineLevel="1" thickBot="1">
      <c r="A24" s="12" t="s">
        <v>399</v>
      </c>
      <c r="C24" s="6" t="s">
        <v>139</v>
      </c>
      <c r="E24" s="8" t="s">
        <v>303</v>
      </c>
      <c r="F24" s="9">
        <v>73184245</v>
      </c>
      <c r="G24" s="9">
        <v>0</v>
      </c>
      <c r="H24" s="9">
        <v>73184245</v>
      </c>
      <c r="I24" s="9">
        <v>0</v>
      </c>
      <c r="J24" s="9">
        <v>73184245</v>
      </c>
      <c r="K24" s="9">
        <v>59284980</v>
      </c>
    </row>
    <row r="25" spans="1:11" ht="12.75" customHeight="1" outlineLevel="2" thickTop="1">
      <c r="A25" s="12" t="s">
        <v>36</v>
      </c>
      <c r="C25" s="6" t="s">
        <v>142</v>
      </c>
    </row>
    <row r="26" spans="1:11" ht="12.75" customHeight="1" outlineLevel="2">
      <c r="A26" s="12" t="s">
        <v>400</v>
      </c>
      <c r="B26" s="5" t="s">
        <v>36</v>
      </c>
      <c r="C26" s="6" t="s">
        <v>142</v>
      </c>
      <c r="D26" s="6" t="s">
        <v>143</v>
      </c>
      <c r="E26" s="5" t="s">
        <v>144</v>
      </c>
      <c r="F26" s="7">
        <v>16729118</v>
      </c>
      <c r="G26" s="7">
        <v>0</v>
      </c>
      <c r="H26" s="7">
        <v>16729118</v>
      </c>
      <c r="I26" s="7">
        <v>0</v>
      </c>
      <c r="J26" s="7">
        <v>16729118</v>
      </c>
      <c r="K26" s="7">
        <v>20612674</v>
      </c>
    </row>
    <row r="27" spans="1:11" ht="12.75" customHeight="1" outlineLevel="2">
      <c r="A27" s="12" t="s">
        <v>327</v>
      </c>
      <c r="B27" s="5" t="s">
        <v>36</v>
      </c>
      <c r="C27" s="6" t="s">
        <v>142</v>
      </c>
      <c r="D27" s="6" t="s">
        <v>186</v>
      </c>
      <c r="E27" s="5" t="s">
        <v>187</v>
      </c>
      <c r="F27" s="7">
        <v>78500</v>
      </c>
      <c r="G27" s="7">
        <v>0</v>
      </c>
      <c r="H27" s="7">
        <v>78500</v>
      </c>
      <c r="I27" s="7">
        <v>0</v>
      </c>
      <c r="J27" s="7">
        <v>78500</v>
      </c>
      <c r="K27" s="7">
        <v>0</v>
      </c>
    </row>
    <row r="28" spans="1:11" ht="12.75" customHeight="1" outlineLevel="2">
      <c r="A28" s="12" t="s">
        <v>328</v>
      </c>
      <c r="B28" s="5" t="s">
        <v>36</v>
      </c>
      <c r="C28" s="6" t="s">
        <v>142</v>
      </c>
      <c r="D28" s="6" t="s">
        <v>188</v>
      </c>
      <c r="E28" s="5" t="s">
        <v>189</v>
      </c>
      <c r="F28" s="7">
        <v>12050</v>
      </c>
      <c r="G28" s="7">
        <v>0</v>
      </c>
      <c r="H28" s="7">
        <v>12050</v>
      </c>
      <c r="I28" s="7">
        <v>0</v>
      </c>
      <c r="J28" s="7">
        <v>12050</v>
      </c>
      <c r="K28" s="7">
        <v>0</v>
      </c>
    </row>
    <row r="29" spans="1:11" ht="12.75" customHeight="1" outlineLevel="2">
      <c r="A29" s="12" t="s">
        <v>329</v>
      </c>
      <c r="B29" s="5" t="s">
        <v>36</v>
      </c>
      <c r="C29" s="6" t="s">
        <v>142</v>
      </c>
      <c r="D29" s="6" t="s">
        <v>125</v>
      </c>
      <c r="E29" s="5" t="s">
        <v>126</v>
      </c>
      <c r="F29" s="7">
        <v>140618</v>
      </c>
      <c r="G29" s="7">
        <v>0</v>
      </c>
      <c r="H29" s="7">
        <v>140618</v>
      </c>
      <c r="I29" s="7">
        <v>0</v>
      </c>
      <c r="J29" s="7">
        <v>140618</v>
      </c>
      <c r="K29" s="7">
        <v>0</v>
      </c>
    </row>
    <row r="30" spans="1:11" ht="12.75" customHeight="1" outlineLevel="1" thickBot="1">
      <c r="A30" s="12" t="s">
        <v>401</v>
      </c>
      <c r="C30" s="6" t="s">
        <v>142</v>
      </c>
      <c r="E30" s="8" t="s">
        <v>304</v>
      </c>
      <c r="F30" s="9">
        <v>16960286</v>
      </c>
      <c r="G30" s="9">
        <v>0</v>
      </c>
      <c r="H30" s="9">
        <v>16960286</v>
      </c>
      <c r="I30" s="9">
        <v>0</v>
      </c>
      <c r="J30" s="9">
        <v>16960286</v>
      </c>
      <c r="K30" s="9">
        <v>20612674</v>
      </c>
    </row>
    <row r="31" spans="1:11" ht="12.75" customHeight="1" outlineLevel="2" thickTop="1">
      <c r="A31" s="12" t="s">
        <v>36</v>
      </c>
      <c r="C31" s="6" t="s">
        <v>145</v>
      </c>
    </row>
    <row r="32" spans="1:11" ht="12.75" customHeight="1" outlineLevel="2">
      <c r="A32" s="12" t="s">
        <v>402</v>
      </c>
      <c r="B32" s="5" t="s">
        <v>36</v>
      </c>
      <c r="C32" s="6" t="s">
        <v>145</v>
      </c>
      <c r="D32" s="6" t="s">
        <v>146</v>
      </c>
      <c r="E32" s="5" t="s">
        <v>147</v>
      </c>
      <c r="F32" s="7">
        <v>175000</v>
      </c>
      <c r="G32" s="7">
        <v>0</v>
      </c>
      <c r="H32" s="7">
        <v>175000</v>
      </c>
      <c r="I32" s="7">
        <v>0</v>
      </c>
      <c r="J32" s="7">
        <v>175000</v>
      </c>
      <c r="K32" s="7">
        <v>175000</v>
      </c>
    </row>
    <row r="33" spans="1:11" ht="12.75" customHeight="1" outlineLevel="1" thickBot="1">
      <c r="A33" s="12" t="s">
        <v>403</v>
      </c>
      <c r="C33" s="6" t="s">
        <v>145</v>
      </c>
      <c r="E33" s="8" t="s">
        <v>214</v>
      </c>
      <c r="F33" s="9">
        <v>175000</v>
      </c>
      <c r="G33" s="9">
        <v>0</v>
      </c>
      <c r="H33" s="9">
        <v>175000</v>
      </c>
      <c r="I33" s="9">
        <v>0</v>
      </c>
      <c r="J33" s="9">
        <v>175000</v>
      </c>
      <c r="K33" s="9">
        <v>175000</v>
      </c>
    </row>
    <row r="34" spans="1:11" ht="12.75" customHeight="1" outlineLevel="2" thickTop="1">
      <c r="A34" s="12" t="s">
        <v>36</v>
      </c>
      <c r="C34" s="6" t="s">
        <v>148</v>
      </c>
    </row>
    <row r="35" spans="1:11" ht="12.75" customHeight="1" outlineLevel="2">
      <c r="A35" s="12" t="s">
        <v>343</v>
      </c>
      <c r="B35" s="5" t="s">
        <v>36</v>
      </c>
      <c r="C35" s="6" t="s">
        <v>148</v>
      </c>
      <c r="D35" s="6" t="s">
        <v>149</v>
      </c>
      <c r="E35" s="5" t="s">
        <v>150</v>
      </c>
      <c r="F35" s="7">
        <v>9000000</v>
      </c>
      <c r="G35" s="7">
        <v>0</v>
      </c>
      <c r="H35" s="7">
        <v>9000000</v>
      </c>
      <c r="I35" s="7">
        <v>0</v>
      </c>
      <c r="J35" s="7">
        <v>9000000</v>
      </c>
      <c r="K35" s="7">
        <v>1800000</v>
      </c>
    </row>
    <row r="36" spans="1:11" ht="12.75" customHeight="1" outlineLevel="2">
      <c r="A36" s="12" t="s">
        <v>344</v>
      </c>
      <c r="B36" s="5" t="s">
        <v>36</v>
      </c>
      <c r="C36" s="6" t="s">
        <v>148</v>
      </c>
      <c r="D36" s="6" t="s">
        <v>151</v>
      </c>
      <c r="E36" s="5" t="s">
        <v>152</v>
      </c>
      <c r="F36" s="7">
        <v>300000</v>
      </c>
      <c r="G36" s="7">
        <v>0</v>
      </c>
      <c r="H36" s="7">
        <v>300000</v>
      </c>
      <c r="I36" s="7">
        <v>0</v>
      </c>
      <c r="J36" s="7">
        <v>300000</v>
      </c>
      <c r="K36" s="7">
        <v>70000</v>
      </c>
    </row>
    <row r="37" spans="1:11" ht="12.75" customHeight="1" outlineLevel="2">
      <c r="A37" s="12" t="s">
        <v>345</v>
      </c>
      <c r="B37" s="5" t="s">
        <v>36</v>
      </c>
      <c r="C37" s="6" t="s">
        <v>148</v>
      </c>
      <c r="D37" s="6" t="s">
        <v>153</v>
      </c>
      <c r="E37" s="5" t="s">
        <v>154</v>
      </c>
      <c r="F37" s="7">
        <v>11134</v>
      </c>
      <c r="G37" s="7">
        <v>0</v>
      </c>
      <c r="H37" s="7">
        <v>11134</v>
      </c>
      <c r="I37" s="7">
        <v>0</v>
      </c>
      <c r="J37" s="7">
        <v>11134</v>
      </c>
      <c r="K37" s="7">
        <v>0</v>
      </c>
    </row>
    <row r="38" spans="1:11" ht="12.75" customHeight="1" outlineLevel="1" thickBot="1">
      <c r="A38" s="12" t="s">
        <v>346</v>
      </c>
      <c r="C38" s="6" t="s">
        <v>148</v>
      </c>
      <c r="E38" s="8" t="s">
        <v>215</v>
      </c>
      <c r="F38" s="9">
        <v>9311134</v>
      </c>
      <c r="G38" s="9">
        <v>0</v>
      </c>
      <c r="H38" s="9">
        <v>9311134</v>
      </c>
      <c r="I38" s="9">
        <v>0</v>
      </c>
      <c r="J38" s="9">
        <v>9311134</v>
      </c>
      <c r="K38" s="9">
        <v>1870000</v>
      </c>
    </row>
    <row r="39" spans="1:11" ht="12.75" customHeight="1" outlineLevel="2" thickTop="1">
      <c r="A39" s="12" t="s">
        <v>36</v>
      </c>
      <c r="C39" s="6" t="s">
        <v>155</v>
      </c>
    </row>
    <row r="40" spans="1:11" ht="12.75" customHeight="1" outlineLevel="2">
      <c r="A40" s="12" t="s">
        <v>347</v>
      </c>
      <c r="B40" s="5" t="s">
        <v>36</v>
      </c>
      <c r="C40" s="6" t="s">
        <v>155</v>
      </c>
      <c r="D40" s="6" t="s">
        <v>156</v>
      </c>
      <c r="E40" s="5" t="s">
        <v>428</v>
      </c>
      <c r="F40" s="7">
        <v>-210407000</v>
      </c>
      <c r="G40" s="7">
        <v>0</v>
      </c>
      <c r="H40" s="7">
        <v>-210407000</v>
      </c>
      <c r="I40" s="7">
        <v>0</v>
      </c>
      <c r="J40" s="7">
        <v>-210407000</v>
      </c>
      <c r="K40" s="7">
        <v>-158929000</v>
      </c>
    </row>
    <row r="41" spans="1:11" ht="12.75" customHeight="1" outlineLevel="1" thickBot="1">
      <c r="A41" s="12" t="s">
        <v>348</v>
      </c>
      <c r="C41" s="6" t="s">
        <v>155</v>
      </c>
      <c r="E41" s="8" t="s">
        <v>355</v>
      </c>
      <c r="F41" s="9">
        <v>-210407000</v>
      </c>
      <c r="G41" s="9">
        <v>0</v>
      </c>
      <c r="H41" s="9">
        <v>-210407000</v>
      </c>
      <c r="I41" s="9">
        <v>0</v>
      </c>
      <c r="J41" s="9">
        <v>-210407000</v>
      </c>
      <c r="K41" s="9">
        <v>-158929000</v>
      </c>
    </row>
    <row r="42" spans="1:11" ht="12.75" customHeight="1" outlineLevel="2" thickTop="1">
      <c r="A42" s="12" t="s">
        <v>36</v>
      </c>
      <c r="C42" s="6" t="s">
        <v>429</v>
      </c>
    </row>
    <row r="43" spans="1:11" ht="12.75" customHeight="1" outlineLevel="2">
      <c r="A43" s="12" t="s">
        <v>349</v>
      </c>
      <c r="B43" s="5" t="s">
        <v>36</v>
      </c>
      <c r="C43" s="6" t="s">
        <v>429</v>
      </c>
      <c r="D43" s="6" t="s">
        <v>430</v>
      </c>
      <c r="E43" s="5" t="s">
        <v>431</v>
      </c>
      <c r="F43" s="7">
        <v>-610000</v>
      </c>
      <c r="G43" s="7">
        <v>0</v>
      </c>
      <c r="H43" s="7">
        <v>-610000</v>
      </c>
      <c r="I43" s="7">
        <v>0</v>
      </c>
      <c r="J43" s="7">
        <v>-610000</v>
      </c>
      <c r="K43" s="7">
        <v>-482000</v>
      </c>
    </row>
    <row r="44" spans="1:11" ht="12.75" customHeight="1" outlineLevel="1" thickBot="1">
      <c r="A44" s="12" t="s">
        <v>350</v>
      </c>
      <c r="C44" s="6" t="s">
        <v>429</v>
      </c>
      <c r="E44" s="8" t="s">
        <v>356</v>
      </c>
      <c r="F44" s="9">
        <v>-610000</v>
      </c>
      <c r="G44" s="9">
        <v>0</v>
      </c>
      <c r="H44" s="9">
        <v>-610000</v>
      </c>
      <c r="I44" s="9">
        <v>0</v>
      </c>
      <c r="J44" s="9">
        <v>-610000</v>
      </c>
      <c r="K44" s="9">
        <v>-482000</v>
      </c>
    </row>
    <row r="45" spans="1:11" ht="12.75" customHeight="1" outlineLevel="2" thickTop="1">
      <c r="A45" s="12" t="s">
        <v>36</v>
      </c>
      <c r="C45" s="6" t="s">
        <v>432</v>
      </c>
    </row>
    <row r="46" spans="1:11" ht="12.75" customHeight="1" outlineLevel="2">
      <c r="A46" s="12" t="s">
        <v>351</v>
      </c>
      <c r="B46" s="5" t="s">
        <v>36</v>
      </c>
      <c r="C46" s="6" t="s">
        <v>432</v>
      </c>
      <c r="D46" s="6" t="s">
        <v>433</v>
      </c>
      <c r="E46" s="5" t="s">
        <v>434</v>
      </c>
      <c r="F46" s="7">
        <v>-10520000</v>
      </c>
      <c r="G46" s="7">
        <v>0</v>
      </c>
      <c r="H46" s="7">
        <v>-10520000</v>
      </c>
      <c r="I46" s="7">
        <v>0</v>
      </c>
      <c r="J46" s="7">
        <v>-10520000</v>
      </c>
      <c r="K46" s="7">
        <v>-7946000</v>
      </c>
    </row>
    <row r="47" spans="1:11" ht="12.75" customHeight="1" outlineLevel="1" thickBot="1">
      <c r="A47" s="12" t="s">
        <v>352</v>
      </c>
      <c r="C47" s="6" t="s">
        <v>432</v>
      </c>
      <c r="E47" s="8" t="s">
        <v>357</v>
      </c>
      <c r="F47" s="9">
        <v>-10520000</v>
      </c>
      <c r="G47" s="9">
        <v>0</v>
      </c>
      <c r="H47" s="9">
        <v>-10520000</v>
      </c>
      <c r="I47" s="9">
        <v>0</v>
      </c>
      <c r="J47" s="9">
        <v>-10520000</v>
      </c>
      <c r="K47" s="9">
        <v>-7946000</v>
      </c>
    </row>
    <row r="48" spans="1:11" ht="12.75" customHeight="1" outlineLevel="2" thickTop="1">
      <c r="A48" s="12" t="s">
        <v>36</v>
      </c>
      <c r="C48" s="6" t="s">
        <v>435</v>
      </c>
    </row>
    <row r="49" spans="1:11" ht="12.75" customHeight="1" outlineLevel="2">
      <c r="A49" s="12" t="s">
        <v>353</v>
      </c>
      <c r="B49" s="5" t="s">
        <v>36</v>
      </c>
      <c r="C49" s="6" t="s">
        <v>435</v>
      </c>
      <c r="D49" s="6" t="s">
        <v>44</v>
      </c>
      <c r="E49" s="5" t="s">
        <v>45</v>
      </c>
      <c r="F49" s="7">
        <v>0</v>
      </c>
      <c r="G49" s="7">
        <v>0</v>
      </c>
      <c r="H49" s="7">
        <v>0</v>
      </c>
      <c r="I49" s="7">
        <v>0</v>
      </c>
      <c r="J49" s="7">
        <v>0</v>
      </c>
      <c r="K49" s="7">
        <v>-30251932</v>
      </c>
    </row>
    <row r="50" spans="1:11" ht="12.75" customHeight="1" outlineLevel="1" thickBot="1">
      <c r="A50" s="12" t="s">
        <v>354</v>
      </c>
      <c r="C50" s="6" t="s">
        <v>435</v>
      </c>
      <c r="E50" s="8" t="s">
        <v>358</v>
      </c>
      <c r="F50" s="9">
        <v>0</v>
      </c>
      <c r="G50" s="9">
        <v>0</v>
      </c>
      <c r="H50" s="9">
        <v>0</v>
      </c>
      <c r="I50" s="9">
        <v>0</v>
      </c>
      <c r="J50" s="9">
        <v>0</v>
      </c>
      <c r="K50" s="9">
        <v>-30251932</v>
      </c>
    </row>
    <row r="51" spans="1:11" ht="12.75" customHeight="1" outlineLevel="2" thickTop="1">
      <c r="A51" s="12" t="s">
        <v>36</v>
      </c>
      <c r="C51" s="6" t="s">
        <v>46</v>
      </c>
    </row>
    <row r="52" spans="1:11" ht="12.75" customHeight="1" outlineLevel="2">
      <c r="A52" s="12" t="s">
        <v>10</v>
      </c>
      <c r="B52" s="5" t="s">
        <v>36</v>
      </c>
      <c r="C52" s="6" t="s">
        <v>46</v>
      </c>
      <c r="D52" s="6" t="s">
        <v>48</v>
      </c>
      <c r="E52" s="5" t="s">
        <v>49</v>
      </c>
      <c r="F52" s="7">
        <v>-180500</v>
      </c>
      <c r="G52" s="7">
        <v>0</v>
      </c>
      <c r="H52" s="7">
        <v>-180500</v>
      </c>
      <c r="I52" s="7">
        <v>0</v>
      </c>
      <c r="J52" s="7">
        <v>-180500</v>
      </c>
      <c r="K52" s="7">
        <v>-160500</v>
      </c>
    </row>
    <row r="53" spans="1:11" ht="12.75" customHeight="1" outlineLevel="2">
      <c r="A53" s="12" t="s">
        <v>11</v>
      </c>
      <c r="B53" s="5" t="s">
        <v>36</v>
      </c>
      <c r="C53" s="6" t="s">
        <v>46</v>
      </c>
      <c r="D53" s="6" t="s">
        <v>50</v>
      </c>
      <c r="E53" s="5" t="s">
        <v>60</v>
      </c>
      <c r="F53" s="7">
        <v>-250000</v>
      </c>
      <c r="G53" s="7">
        <v>0</v>
      </c>
      <c r="H53" s="7">
        <v>-250000</v>
      </c>
      <c r="I53" s="7">
        <v>0</v>
      </c>
      <c r="J53" s="7">
        <v>-250000</v>
      </c>
      <c r="K53" s="7">
        <v>-200000</v>
      </c>
    </row>
    <row r="54" spans="1:11" ht="12.75" customHeight="1" outlineLevel="2">
      <c r="A54" s="12" t="s">
        <v>12</v>
      </c>
      <c r="B54" s="5" t="s">
        <v>36</v>
      </c>
      <c r="C54" s="6" t="s">
        <v>46</v>
      </c>
      <c r="D54" s="6" t="s">
        <v>61</v>
      </c>
      <c r="E54" s="5" t="s">
        <v>444</v>
      </c>
      <c r="F54" s="7">
        <v>-1993470</v>
      </c>
      <c r="G54" s="7">
        <v>0</v>
      </c>
      <c r="H54" s="7">
        <v>-1993470</v>
      </c>
      <c r="I54" s="7">
        <v>0</v>
      </c>
      <c r="J54" s="7">
        <v>-1993470</v>
      </c>
      <c r="K54" s="7">
        <v>-25000</v>
      </c>
    </row>
    <row r="55" spans="1:11" ht="12.75" customHeight="1" outlineLevel="1" thickBot="1">
      <c r="A55" s="12" t="s">
        <v>13</v>
      </c>
      <c r="C55" s="6" t="s">
        <v>46</v>
      </c>
      <c r="E55" s="8" t="s">
        <v>160</v>
      </c>
      <c r="F55" s="9">
        <v>-2423970</v>
      </c>
      <c r="G55" s="9">
        <v>0</v>
      </c>
      <c r="H55" s="9">
        <v>-2423970</v>
      </c>
      <c r="I55" s="9">
        <v>0</v>
      </c>
      <c r="J55" s="9">
        <v>-2423970</v>
      </c>
      <c r="K55" s="9">
        <v>-385500</v>
      </c>
    </row>
    <row r="56" spans="1:11" ht="12.75" customHeight="1" outlineLevel="2" thickTop="1">
      <c r="A56" s="12" t="s">
        <v>36</v>
      </c>
      <c r="C56" s="6" t="s">
        <v>445</v>
      </c>
    </row>
    <row r="57" spans="1:11" ht="12.75" customHeight="1" outlineLevel="2">
      <c r="A57" s="12" t="s">
        <v>364</v>
      </c>
      <c r="B57" s="5" t="s">
        <v>36</v>
      </c>
      <c r="C57" s="6" t="s">
        <v>445</v>
      </c>
      <c r="D57" s="6" t="s">
        <v>446</v>
      </c>
      <c r="E57" s="5" t="s">
        <v>447</v>
      </c>
      <c r="F57" s="7">
        <v>-13402358</v>
      </c>
      <c r="G57" s="7">
        <v>0</v>
      </c>
      <c r="H57" s="7">
        <v>-13402358</v>
      </c>
      <c r="I57" s="7">
        <v>0</v>
      </c>
      <c r="J57" s="7">
        <v>-13402358</v>
      </c>
      <c r="K57" s="7">
        <v>-13913243</v>
      </c>
    </row>
    <row r="58" spans="1:11" ht="12.75" customHeight="1" outlineLevel="2">
      <c r="A58" s="12" t="s">
        <v>394</v>
      </c>
      <c r="B58" s="5" t="s">
        <v>36</v>
      </c>
      <c r="C58" s="6" t="s">
        <v>445</v>
      </c>
      <c r="D58" s="6" t="s">
        <v>448</v>
      </c>
      <c r="E58" s="5" t="s">
        <v>449</v>
      </c>
      <c r="F58" s="7">
        <v>-3006854</v>
      </c>
      <c r="G58" s="7">
        <v>0</v>
      </c>
      <c r="H58" s="7">
        <v>-3006854</v>
      </c>
      <c r="I58" s="7">
        <v>0</v>
      </c>
      <c r="J58" s="7">
        <v>-3006854</v>
      </c>
      <c r="K58" s="7">
        <v>-3203424</v>
      </c>
    </row>
    <row r="59" spans="1:11" ht="12.75" customHeight="1" outlineLevel="2">
      <c r="A59" s="12" t="s">
        <v>395</v>
      </c>
      <c r="B59" s="5" t="s">
        <v>36</v>
      </c>
      <c r="C59" s="6" t="s">
        <v>445</v>
      </c>
      <c r="D59" s="6" t="s">
        <v>450</v>
      </c>
      <c r="E59" s="5" t="s">
        <v>451</v>
      </c>
      <c r="F59" s="7">
        <v>-1747507</v>
      </c>
      <c r="G59" s="7">
        <v>0</v>
      </c>
      <c r="H59" s="7">
        <v>-1747507</v>
      </c>
      <c r="I59" s="7">
        <v>0</v>
      </c>
      <c r="J59" s="7">
        <v>-1747507</v>
      </c>
      <c r="K59" s="7">
        <v>-1939137</v>
      </c>
    </row>
    <row r="60" spans="1:11" ht="12.75" customHeight="1" outlineLevel="2">
      <c r="A60" s="12" t="s">
        <v>396</v>
      </c>
      <c r="B60" s="5" t="s">
        <v>36</v>
      </c>
      <c r="C60" s="6" t="s">
        <v>445</v>
      </c>
      <c r="D60" s="6" t="s">
        <v>452</v>
      </c>
      <c r="E60" s="5" t="s">
        <v>453</v>
      </c>
      <c r="F60" s="7">
        <v>-3304715</v>
      </c>
      <c r="G60" s="7">
        <v>0</v>
      </c>
      <c r="H60" s="7">
        <v>-3304715</v>
      </c>
      <c r="I60" s="7">
        <v>0</v>
      </c>
      <c r="J60" s="7">
        <v>-3304715</v>
      </c>
      <c r="K60" s="7">
        <v>-3792211</v>
      </c>
    </row>
    <row r="61" spans="1:11" ht="12.75" customHeight="1" outlineLevel="2">
      <c r="A61" s="12" t="s">
        <v>397</v>
      </c>
      <c r="B61" s="5" t="s">
        <v>36</v>
      </c>
      <c r="C61" s="6" t="s">
        <v>445</v>
      </c>
      <c r="D61" s="6" t="s">
        <v>454</v>
      </c>
      <c r="E61" s="5" t="s">
        <v>455</v>
      </c>
      <c r="F61" s="7">
        <v>-7502597</v>
      </c>
      <c r="G61" s="7">
        <v>0</v>
      </c>
      <c r="H61" s="7">
        <v>-7502597</v>
      </c>
      <c r="I61" s="7">
        <v>0</v>
      </c>
      <c r="J61" s="7">
        <v>-7502597</v>
      </c>
      <c r="K61" s="7">
        <v>0</v>
      </c>
    </row>
    <row r="62" spans="1:11" ht="12.75" customHeight="1" outlineLevel="2">
      <c r="A62" s="12" t="s">
        <v>398</v>
      </c>
      <c r="B62" s="5" t="s">
        <v>36</v>
      </c>
      <c r="C62" s="6" t="s">
        <v>445</v>
      </c>
      <c r="D62" s="6" t="s">
        <v>456</v>
      </c>
      <c r="E62" s="5" t="s">
        <v>457</v>
      </c>
      <c r="F62" s="7">
        <v>-3340289</v>
      </c>
      <c r="G62" s="7">
        <v>0</v>
      </c>
      <c r="H62" s="7">
        <v>-3340289</v>
      </c>
      <c r="I62" s="7">
        <v>0</v>
      </c>
      <c r="J62" s="7">
        <v>-3340289</v>
      </c>
      <c r="K62" s="7">
        <v>0</v>
      </c>
    </row>
    <row r="63" spans="1:11" ht="12.75" customHeight="1" outlineLevel="2">
      <c r="A63" s="12" t="s">
        <v>510</v>
      </c>
      <c r="B63" s="5" t="s">
        <v>36</v>
      </c>
      <c r="C63" s="6" t="s">
        <v>445</v>
      </c>
      <c r="D63" s="6" t="s">
        <v>458</v>
      </c>
      <c r="E63" s="5" t="s">
        <v>459</v>
      </c>
      <c r="F63" s="7">
        <v>-7997178</v>
      </c>
      <c r="G63" s="7">
        <v>0</v>
      </c>
      <c r="H63" s="7">
        <v>-7997178</v>
      </c>
      <c r="I63" s="7">
        <v>0</v>
      </c>
      <c r="J63" s="7">
        <v>-7997178</v>
      </c>
      <c r="K63" s="7">
        <v>0</v>
      </c>
    </row>
    <row r="64" spans="1:11" ht="12.75" customHeight="1" outlineLevel="2">
      <c r="A64" s="12" t="s">
        <v>511</v>
      </c>
      <c r="B64" s="5" t="s">
        <v>36</v>
      </c>
      <c r="C64" s="6" t="s">
        <v>445</v>
      </c>
      <c r="D64" s="6" t="s">
        <v>460</v>
      </c>
      <c r="E64" s="5" t="s">
        <v>461</v>
      </c>
      <c r="F64" s="7">
        <v>-567000000</v>
      </c>
      <c r="G64" s="7">
        <v>0</v>
      </c>
      <c r="H64" s="7">
        <v>-567000000</v>
      </c>
      <c r="I64" s="7">
        <v>0</v>
      </c>
      <c r="J64" s="7">
        <v>-567000000</v>
      </c>
      <c r="K64" s="7">
        <v>0</v>
      </c>
    </row>
    <row r="65" spans="1:11" ht="12.75" customHeight="1" outlineLevel="1" thickBot="1">
      <c r="A65" s="12" t="s">
        <v>512</v>
      </c>
      <c r="C65" s="6" t="s">
        <v>445</v>
      </c>
      <c r="E65" s="8" t="s">
        <v>161</v>
      </c>
      <c r="F65" s="9">
        <v>-607301498</v>
      </c>
      <c r="G65" s="9">
        <v>0</v>
      </c>
      <c r="H65" s="9">
        <v>-607301498</v>
      </c>
      <c r="I65" s="9">
        <v>0</v>
      </c>
      <c r="J65" s="9">
        <v>-607301498</v>
      </c>
      <c r="K65" s="9">
        <v>-22848015</v>
      </c>
    </row>
    <row r="66" spans="1:11" ht="12.75" customHeight="1" outlineLevel="2" thickTop="1">
      <c r="A66" s="12" t="s">
        <v>36</v>
      </c>
      <c r="C66" s="6" t="s">
        <v>462</v>
      </c>
    </row>
    <row r="67" spans="1:11" ht="12.75" customHeight="1" outlineLevel="2">
      <c r="A67" s="12" t="s">
        <v>513</v>
      </c>
      <c r="B67" s="5" t="s">
        <v>36</v>
      </c>
      <c r="C67" s="6" t="s">
        <v>462</v>
      </c>
      <c r="D67" s="6" t="s">
        <v>463</v>
      </c>
      <c r="E67" s="5" t="s">
        <v>464</v>
      </c>
      <c r="F67" s="7">
        <v>-2205000000</v>
      </c>
      <c r="G67" s="7">
        <v>0</v>
      </c>
      <c r="H67" s="7">
        <v>-2205000000</v>
      </c>
      <c r="I67" s="7">
        <v>0</v>
      </c>
      <c r="J67" s="7">
        <v>-2205000000</v>
      </c>
      <c r="K67" s="7">
        <v>-1260000000</v>
      </c>
    </row>
    <row r="68" spans="1:11" ht="12.75" customHeight="1" outlineLevel="2">
      <c r="A68" s="12" t="s">
        <v>514</v>
      </c>
      <c r="B68" s="5" t="s">
        <v>36</v>
      </c>
      <c r="C68" s="6" t="s">
        <v>462</v>
      </c>
      <c r="D68" s="6" t="s">
        <v>465</v>
      </c>
      <c r="E68" s="5" t="s">
        <v>466</v>
      </c>
      <c r="F68" s="7">
        <v>-630000000</v>
      </c>
      <c r="G68" s="7">
        <v>0</v>
      </c>
      <c r="H68" s="7">
        <v>-630000000</v>
      </c>
      <c r="I68" s="7">
        <v>0</v>
      </c>
      <c r="J68" s="7">
        <v>-630000000</v>
      </c>
      <c r="K68" s="7">
        <v>-315000000</v>
      </c>
    </row>
    <row r="69" spans="1:11" ht="12.75" customHeight="1" outlineLevel="1" thickBot="1">
      <c r="A69" s="12" t="s">
        <v>515</v>
      </c>
      <c r="C69" s="6" t="s">
        <v>462</v>
      </c>
      <c r="E69" s="8" t="s">
        <v>162</v>
      </c>
      <c r="F69" s="9">
        <v>-2835000000</v>
      </c>
      <c r="G69" s="9">
        <v>0</v>
      </c>
      <c r="H69" s="9">
        <v>-2835000000</v>
      </c>
      <c r="I69" s="9">
        <v>0</v>
      </c>
      <c r="J69" s="9">
        <v>-2835000000</v>
      </c>
      <c r="K69" s="9">
        <v>-1575000000</v>
      </c>
    </row>
    <row r="70" spans="1:11" ht="12.75" customHeight="1" outlineLevel="2" thickTop="1">
      <c r="A70" s="12" t="s">
        <v>36</v>
      </c>
      <c r="C70" s="6" t="s">
        <v>467</v>
      </c>
    </row>
    <row r="71" spans="1:11" ht="12.75" customHeight="1" outlineLevel="2">
      <c r="A71" s="12" t="s">
        <v>516</v>
      </c>
      <c r="B71" s="5" t="s">
        <v>36</v>
      </c>
      <c r="C71" s="6" t="s">
        <v>467</v>
      </c>
      <c r="D71" s="6" t="s">
        <v>468</v>
      </c>
      <c r="E71" s="5" t="s">
        <v>469</v>
      </c>
      <c r="F71" s="7">
        <v>-2992500000</v>
      </c>
      <c r="G71" s="7">
        <v>0</v>
      </c>
      <c r="H71" s="7">
        <v>-2992500000</v>
      </c>
      <c r="I71" s="7">
        <v>0</v>
      </c>
      <c r="J71" s="7">
        <v>-2992500000</v>
      </c>
      <c r="K71" s="7">
        <v>-630000000</v>
      </c>
    </row>
    <row r="72" spans="1:11" ht="12.75" customHeight="1" outlineLevel="1" thickBot="1">
      <c r="A72" s="12" t="s">
        <v>517</v>
      </c>
      <c r="C72" s="6" t="s">
        <v>467</v>
      </c>
      <c r="E72" s="8" t="s">
        <v>163</v>
      </c>
      <c r="F72" s="9">
        <v>-2992500000</v>
      </c>
      <c r="G72" s="9">
        <v>0</v>
      </c>
      <c r="H72" s="9">
        <v>-2992500000</v>
      </c>
      <c r="I72" s="9">
        <v>0</v>
      </c>
      <c r="J72" s="9">
        <v>-2992500000</v>
      </c>
      <c r="K72" s="9">
        <v>-630000000</v>
      </c>
    </row>
    <row r="73" spans="1:11" ht="12.75" customHeight="1" outlineLevel="2" thickTop="1">
      <c r="A73" s="12" t="s">
        <v>36</v>
      </c>
      <c r="C73" s="6" t="s">
        <v>470</v>
      </c>
    </row>
    <row r="74" spans="1:11" ht="12.75" customHeight="1" outlineLevel="2">
      <c r="A74" s="12" t="s">
        <v>518</v>
      </c>
      <c r="B74" s="5" t="s">
        <v>36</v>
      </c>
      <c r="C74" s="6" t="s">
        <v>470</v>
      </c>
      <c r="D74" s="6" t="s">
        <v>471</v>
      </c>
      <c r="E74" s="5" t="s">
        <v>472</v>
      </c>
      <c r="F74" s="7">
        <v>-4700048501</v>
      </c>
      <c r="G74" s="7">
        <v>0</v>
      </c>
      <c r="H74" s="7">
        <v>-4700048501</v>
      </c>
      <c r="I74" s="7">
        <v>0</v>
      </c>
      <c r="J74" s="7">
        <v>-4700048501</v>
      </c>
      <c r="K74" s="7">
        <v>-4163914444</v>
      </c>
    </row>
    <row r="75" spans="1:11" ht="12.75" customHeight="1" outlineLevel="1" thickBot="1">
      <c r="A75" s="12" t="s">
        <v>519</v>
      </c>
      <c r="C75" s="6" t="s">
        <v>470</v>
      </c>
      <c r="E75" s="8" t="s">
        <v>164</v>
      </c>
      <c r="F75" s="9">
        <v>-4700048501</v>
      </c>
      <c r="G75" s="9">
        <v>0</v>
      </c>
      <c r="H75" s="9">
        <v>-4700048501</v>
      </c>
      <c r="I75" s="9">
        <v>0</v>
      </c>
      <c r="J75" s="9">
        <v>-4700048501</v>
      </c>
      <c r="K75" s="9">
        <v>-4163914444</v>
      </c>
    </row>
    <row r="76" spans="1:11" ht="12.75" customHeight="1" outlineLevel="2" thickTop="1">
      <c r="A76" s="12" t="s">
        <v>36</v>
      </c>
      <c r="C76" s="6" t="s">
        <v>473</v>
      </c>
    </row>
    <row r="77" spans="1:11" ht="12.75" customHeight="1" outlineLevel="2">
      <c r="A77" s="12" t="s">
        <v>520</v>
      </c>
      <c r="B77" s="5" t="s">
        <v>36</v>
      </c>
      <c r="C77" s="6" t="s">
        <v>473</v>
      </c>
      <c r="D77" s="6" t="s">
        <v>474</v>
      </c>
      <c r="E77" s="5" t="s">
        <v>475</v>
      </c>
      <c r="F77" s="7">
        <v>-2945724161</v>
      </c>
      <c r="G77" s="7">
        <v>0</v>
      </c>
      <c r="H77" s="7">
        <v>-2945724161</v>
      </c>
      <c r="I77" s="7">
        <v>0</v>
      </c>
      <c r="J77" s="7">
        <v>-2945724161</v>
      </c>
      <c r="K77" s="7">
        <v>-1184309182</v>
      </c>
    </row>
    <row r="78" spans="1:11" ht="12.75" customHeight="1" outlineLevel="1" thickBot="1">
      <c r="A78" s="12" t="s">
        <v>521</v>
      </c>
      <c r="C78" s="6" t="s">
        <v>473</v>
      </c>
      <c r="E78" s="8" t="s">
        <v>165</v>
      </c>
      <c r="F78" s="9">
        <v>-2945724161</v>
      </c>
      <c r="G78" s="9">
        <v>0</v>
      </c>
      <c r="H78" s="9">
        <v>-2945724161</v>
      </c>
      <c r="I78" s="9">
        <v>0</v>
      </c>
      <c r="J78" s="9">
        <v>-2945724161</v>
      </c>
      <c r="K78" s="9">
        <v>-1184309182</v>
      </c>
    </row>
    <row r="79" spans="1:11" ht="12.75" customHeight="1" outlineLevel="2" thickTop="1">
      <c r="A79" s="12" t="s">
        <v>36</v>
      </c>
      <c r="C79" s="6" t="s">
        <v>476</v>
      </c>
    </row>
    <row r="80" spans="1:11" ht="12.75" customHeight="1" outlineLevel="2">
      <c r="A80" s="12" t="s">
        <v>522</v>
      </c>
      <c r="B80" s="5" t="s">
        <v>36</v>
      </c>
      <c r="C80" s="6" t="s">
        <v>476</v>
      </c>
      <c r="D80" s="6" t="s">
        <v>477</v>
      </c>
      <c r="E80" s="5" t="s">
        <v>478</v>
      </c>
      <c r="F80" s="7">
        <v>-519611847</v>
      </c>
      <c r="G80" s="7">
        <v>0</v>
      </c>
      <c r="H80" s="7">
        <v>-519611847</v>
      </c>
      <c r="I80" s="7">
        <v>0</v>
      </c>
      <c r="J80" s="7">
        <v>-519611847</v>
      </c>
      <c r="K80" s="7">
        <v>-466403118</v>
      </c>
    </row>
    <row r="81" spans="1:11" ht="12.75" customHeight="1" outlineLevel="1" thickBot="1">
      <c r="A81" s="12" t="s">
        <v>62</v>
      </c>
      <c r="C81" s="6" t="s">
        <v>476</v>
      </c>
      <c r="E81" s="8" t="s">
        <v>166</v>
      </c>
      <c r="F81" s="9">
        <v>-519611847</v>
      </c>
      <c r="G81" s="9">
        <v>0</v>
      </c>
      <c r="H81" s="9">
        <v>-519611847</v>
      </c>
      <c r="I81" s="9">
        <v>0</v>
      </c>
      <c r="J81" s="9">
        <v>-519611847</v>
      </c>
      <c r="K81" s="9">
        <v>-466403118</v>
      </c>
    </row>
    <row r="82" spans="1:11" ht="12.75" customHeight="1" outlineLevel="2" thickTop="1">
      <c r="A82" s="12" t="s">
        <v>36</v>
      </c>
      <c r="C82" s="6" t="s">
        <v>479</v>
      </c>
    </row>
    <row r="83" spans="1:11" ht="12.75" customHeight="1" outlineLevel="2">
      <c r="A83" s="12" t="s">
        <v>63</v>
      </c>
      <c r="B83" s="5" t="s">
        <v>36</v>
      </c>
      <c r="C83" s="6" t="s">
        <v>479</v>
      </c>
      <c r="D83" s="6" t="s">
        <v>480</v>
      </c>
      <c r="E83" s="5" t="s">
        <v>481</v>
      </c>
      <c r="F83" s="7">
        <v>1775663564</v>
      </c>
      <c r="G83" s="7">
        <v>0</v>
      </c>
      <c r="H83" s="7">
        <v>1775663564</v>
      </c>
      <c r="I83" s="7">
        <v>0</v>
      </c>
      <c r="J83" s="7">
        <v>1775663564</v>
      </c>
      <c r="K83" s="7">
        <v>-1199373467</v>
      </c>
    </row>
    <row r="84" spans="1:11" ht="12.75" customHeight="1" outlineLevel="1" thickBot="1">
      <c r="A84" s="12" t="s">
        <v>64</v>
      </c>
      <c r="C84" s="6" t="s">
        <v>479</v>
      </c>
      <c r="E84" s="8" t="s">
        <v>204</v>
      </c>
      <c r="F84" s="9">
        <v>1775663564</v>
      </c>
      <c r="G84" s="9">
        <v>0</v>
      </c>
      <c r="H84" s="9">
        <v>1775663564</v>
      </c>
      <c r="I84" s="9">
        <v>0</v>
      </c>
      <c r="J84" s="9">
        <v>1775663564</v>
      </c>
      <c r="K84" s="9">
        <v>-1199373467</v>
      </c>
    </row>
    <row r="85" spans="1:11" ht="12.75" customHeight="1" outlineLevel="2" thickTop="1">
      <c r="A85" s="12" t="s">
        <v>36</v>
      </c>
      <c r="C85" s="6" t="s">
        <v>482</v>
      </c>
    </row>
    <row r="86" spans="1:11" ht="12.75" customHeight="1" outlineLevel="2">
      <c r="A86" s="12" t="s">
        <v>65</v>
      </c>
      <c r="B86" s="5" t="s">
        <v>36</v>
      </c>
      <c r="C86" s="6" t="s">
        <v>482</v>
      </c>
      <c r="D86" s="6" t="s">
        <v>483</v>
      </c>
      <c r="E86" s="5" t="s">
        <v>484</v>
      </c>
      <c r="F86" s="7">
        <v>-63711887</v>
      </c>
      <c r="G86" s="7">
        <v>0</v>
      </c>
      <c r="H86" s="7">
        <v>-63711887</v>
      </c>
      <c r="I86" s="7">
        <v>0</v>
      </c>
      <c r="J86" s="7">
        <v>-63711887</v>
      </c>
      <c r="K86" s="7">
        <v>-9139154</v>
      </c>
    </row>
    <row r="87" spans="1:11" ht="12.75" customHeight="1" outlineLevel="1" thickBot="1">
      <c r="A87" s="12" t="s">
        <v>66</v>
      </c>
      <c r="C87" s="6" t="s">
        <v>482</v>
      </c>
      <c r="E87" s="8" t="s">
        <v>6</v>
      </c>
      <c r="F87" s="9">
        <v>-63711887</v>
      </c>
      <c r="G87" s="9">
        <v>0</v>
      </c>
      <c r="H87" s="9">
        <v>-63711887</v>
      </c>
      <c r="I87" s="9">
        <v>0</v>
      </c>
      <c r="J87" s="9">
        <v>-63711887</v>
      </c>
      <c r="K87" s="9">
        <v>-9139154</v>
      </c>
    </row>
    <row r="88" spans="1:11" ht="12.75" customHeight="1" outlineLevel="2" thickTop="1">
      <c r="A88" s="12" t="s">
        <v>36</v>
      </c>
      <c r="C88" s="6" t="s">
        <v>485</v>
      </c>
    </row>
    <row r="89" spans="1:11" ht="12.75" customHeight="1" outlineLevel="2">
      <c r="A89" s="12" t="s">
        <v>67</v>
      </c>
      <c r="B89" s="5" t="s">
        <v>36</v>
      </c>
      <c r="C89" s="6" t="s">
        <v>485</v>
      </c>
      <c r="D89" s="6" t="s">
        <v>486</v>
      </c>
      <c r="E89" s="5" t="s">
        <v>487</v>
      </c>
      <c r="F89" s="7">
        <v>-13504</v>
      </c>
      <c r="G89" s="7">
        <v>0</v>
      </c>
      <c r="H89" s="7">
        <v>-13504</v>
      </c>
      <c r="I89" s="7">
        <v>0</v>
      </c>
      <c r="J89" s="7">
        <v>-13504</v>
      </c>
      <c r="K89" s="7">
        <v>0</v>
      </c>
    </row>
    <row r="90" spans="1:11" ht="12.75" customHeight="1" outlineLevel="1" thickBot="1">
      <c r="A90" s="12" t="s">
        <v>68</v>
      </c>
      <c r="C90" s="6" t="s">
        <v>485</v>
      </c>
      <c r="E90" s="8" t="s">
        <v>7</v>
      </c>
      <c r="F90" s="9">
        <v>-13504</v>
      </c>
      <c r="G90" s="9">
        <v>0</v>
      </c>
      <c r="H90" s="9">
        <v>-13504</v>
      </c>
      <c r="I90" s="9">
        <v>0</v>
      </c>
      <c r="J90" s="9">
        <v>-13504</v>
      </c>
      <c r="K90" s="9">
        <v>0</v>
      </c>
    </row>
    <row r="91" spans="1:11" ht="12.75" customHeight="1" outlineLevel="2" thickTop="1">
      <c r="A91" s="12" t="s">
        <v>36</v>
      </c>
      <c r="C91" s="6" t="s">
        <v>369</v>
      </c>
    </row>
    <row r="92" spans="1:11" ht="12.75" customHeight="1" outlineLevel="2">
      <c r="A92" s="12" t="s">
        <v>112</v>
      </c>
      <c r="B92" s="5" t="s">
        <v>36</v>
      </c>
      <c r="C92" s="6" t="s">
        <v>369</v>
      </c>
      <c r="D92" s="6" t="s">
        <v>370</v>
      </c>
      <c r="E92" s="5" t="s">
        <v>371</v>
      </c>
      <c r="F92" s="7">
        <v>210407000</v>
      </c>
      <c r="G92" s="7">
        <v>0</v>
      </c>
      <c r="H92" s="7">
        <v>210407000</v>
      </c>
      <c r="I92" s="7">
        <v>0</v>
      </c>
      <c r="J92" s="7">
        <v>210407000</v>
      </c>
      <c r="K92" s="7">
        <v>158929000</v>
      </c>
    </row>
    <row r="93" spans="1:11" ht="12.75" customHeight="1" outlineLevel="1" thickBot="1">
      <c r="A93" s="12" t="s">
        <v>113</v>
      </c>
      <c r="C93" s="6" t="s">
        <v>369</v>
      </c>
      <c r="E93" s="8" t="s">
        <v>8</v>
      </c>
      <c r="F93" s="9">
        <v>210407000</v>
      </c>
      <c r="G93" s="9">
        <v>0</v>
      </c>
      <c r="H93" s="9">
        <v>210407000</v>
      </c>
      <c r="I93" s="9">
        <v>0</v>
      </c>
      <c r="J93" s="9">
        <v>210407000</v>
      </c>
      <c r="K93" s="9">
        <v>158929000</v>
      </c>
    </row>
    <row r="94" spans="1:11" ht="12.75" customHeight="1" outlineLevel="2" thickTop="1">
      <c r="A94" s="12" t="s">
        <v>36</v>
      </c>
      <c r="C94" s="6" t="s">
        <v>372</v>
      </c>
    </row>
    <row r="95" spans="1:11" ht="12.75" customHeight="1" outlineLevel="2">
      <c r="A95" s="12" t="s">
        <v>114</v>
      </c>
      <c r="B95" s="5" t="s">
        <v>36</v>
      </c>
      <c r="C95" s="6" t="s">
        <v>372</v>
      </c>
      <c r="D95" s="6" t="s">
        <v>373</v>
      </c>
      <c r="E95" s="5" t="s">
        <v>374</v>
      </c>
      <c r="F95" s="7">
        <v>6585000</v>
      </c>
      <c r="G95" s="7">
        <v>0</v>
      </c>
      <c r="H95" s="7">
        <v>6585000</v>
      </c>
      <c r="I95" s="7">
        <v>0</v>
      </c>
      <c r="J95" s="7">
        <v>6585000</v>
      </c>
      <c r="K95" s="7">
        <v>4800500</v>
      </c>
    </row>
    <row r="96" spans="1:11" ht="12.75" customHeight="1" outlineLevel="1" thickBot="1">
      <c r="A96" s="12" t="s">
        <v>115</v>
      </c>
      <c r="C96" s="6" t="s">
        <v>372</v>
      </c>
      <c r="E96" s="8" t="s">
        <v>179</v>
      </c>
      <c r="F96" s="9">
        <v>6585000</v>
      </c>
      <c r="G96" s="9">
        <v>0</v>
      </c>
      <c r="H96" s="9">
        <v>6585000</v>
      </c>
      <c r="I96" s="9">
        <v>0</v>
      </c>
      <c r="J96" s="9">
        <v>6585000</v>
      </c>
      <c r="K96" s="9">
        <v>4800500</v>
      </c>
    </row>
    <row r="97" spans="1:11" ht="12.75" customHeight="1" outlineLevel="2" thickTop="1">
      <c r="A97" s="12" t="s">
        <v>36</v>
      </c>
      <c r="C97" s="6" t="s">
        <v>375</v>
      </c>
    </row>
    <row r="98" spans="1:11" ht="12.75" customHeight="1" outlineLevel="2">
      <c r="A98" s="12" t="s">
        <v>437</v>
      </c>
      <c r="B98" s="5" t="s">
        <v>36</v>
      </c>
      <c r="C98" s="6" t="s">
        <v>375</v>
      </c>
      <c r="D98" s="6" t="s">
        <v>376</v>
      </c>
      <c r="E98" s="5" t="s">
        <v>377</v>
      </c>
      <c r="F98" s="7">
        <v>10520000</v>
      </c>
      <c r="G98" s="7">
        <v>0</v>
      </c>
      <c r="H98" s="7">
        <v>10520000</v>
      </c>
      <c r="I98" s="7">
        <v>0</v>
      </c>
      <c r="J98" s="7">
        <v>10520000</v>
      </c>
      <c r="K98" s="7">
        <v>7946000</v>
      </c>
    </row>
    <row r="99" spans="1:11" ht="12.75" customHeight="1" outlineLevel="1" thickBot="1">
      <c r="A99" s="12" t="s">
        <v>438</v>
      </c>
      <c r="C99" s="6" t="s">
        <v>375</v>
      </c>
      <c r="E99" s="8" t="s">
        <v>180</v>
      </c>
      <c r="F99" s="9">
        <v>10520000</v>
      </c>
      <c r="G99" s="9">
        <v>0</v>
      </c>
      <c r="H99" s="9">
        <v>10520000</v>
      </c>
      <c r="I99" s="9">
        <v>0</v>
      </c>
      <c r="J99" s="9">
        <v>10520000</v>
      </c>
      <c r="K99" s="9">
        <v>7946000</v>
      </c>
    </row>
    <row r="100" spans="1:11" ht="12.75" customHeight="1" outlineLevel="2" thickTop="1">
      <c r="A100" s="12" t="s">
        <v>36</v>
      </c>
      <c r="C100" s="6" t="s">
        <v>378</v>
      </c>
    </row>
    <row r="101" spans="1:11" ht="12.75" customHeight="1" outlineLevel="2">
      <c r="A101" s="12" t="s">
        <v>439</v>
      </c>
      <c r="B101" s="5" t="s">
        <v>36</v>
      </c>
      <c r="C101" s="6" t="s">
        <v>378</v>
      </c>
      <c r="D101" s="6" t="s">
        <v>379</v>
      </c>
      <c r="E101" s="5" t="s">
        <v>380</v>
      </c>
      <c r="F101" s="7">
        <v>300000</v>
      </c>
      <c r="G101" s="7">
        <v>0</v>
      </c>
      <c r="H101" s="7">
        <v>300000</v>
      </c>
      <c r="I101" s="7">
        <v>0</v>
      </c>
      <c r="J101" s="7">
        <v>300000</v>
      </c>
      <c r="K101" s="7">
        <v>250000</v>
      </c>
    </row>
    <row r="102" spans="1:11" ht="12.75" customHeight="1" outlineLevel="2">
      <c r="A102" s="12" t="s">
        <v>18</v>
      </c>
      <c r="B102" s="5" t="s">
        <v>36</v>
      </c>
      <c r="C102" s="6" t="s">
        <v>378</v>
      </c>
      <c r="D102" s="6" t="s">
        <v>216</v>
      </c>
      <c r="E102" s="5" t="s">
        <v>217</v>
      </c>
      <c r="F102" s="7">
        <v>205000</v>
      </c>
      <c r="G102" s="7">
        <v>0</v>
      </c>
      <c r="H102" s="7">
        <v>205000</v>
      </c>
      <c r="I102" s="7">
        <v>0</v>
      </c>
      <c r="J102" s="7">
        <v>205000</v>
      </c>
      <c r="K102" s="7">
        <v>85000</v>
      </c>
    </row>
    <row r="103" spans="1:11" ht="12.75" customHeight="1" outlineLevel="2">
      <c r="A103" s="12" t="s">
        <v>19</v>
      </c>
      <c r="B103" s="5" t="s">
        <v>36</v>
      </c>
      <c r="C103" s="6" t="s">
        <v>378</v>
      </c>
      <c r="D103" s="6" t="s">
        <v>218</v>
      </c>
      <c r="E103" s="5" t="s">
        <v>222</v>
      </c>
      <c r="F103" s="7">
        <v>28050</v>
      </c>
      <c r="G103" s="7">
        <v>0</v>
      </c>
      <c r="H103" s="7">
        <v>28050</v>
      </c>
      <c r="I103" s="7">
        <v>0</v>
      </c>
      <c r="J103" s="7">
        <v>28050</v>
      </c>
      <c r="K103" s="7">
        <v>22500</v>
      </c>
    </row>
    <row r="104" spans="1:11" ht="12.75" customHeight="1" outlineLevel="1" thickBot="1">
      <c r="A104" s="12" t="s">
        <v>20</v>
      </c>
      <c r="C104" s="6" t="s">
        <v>378</v>
      </c>
      <c r="E104" s="8" t="s">
        <v>181</v>
      </c>
      <c r="F104" s="9">
        <v>533050</v>
      </c>
      <c r="G104" s="9">
        <v>0</v>
      </c>
      <c r="H104" s="9">
        <v>533050</v>
      </c>
      <c r="I104" s="9">
        <v>0</v>
      </c>
      <c r="J104" s="9">
        <v>533050</v>
      </c>
      <c r="K104" s="9">
        <v>357500</v>
      </c>
    </row>
    <row r="105" spans="1:11" ht="12.75" customHeight="1" outlineLevel="2" thickTop="1">
      <c r="A105" s="12" t="s">
        <v>36</v>
      </c>
      <c r="C105" s="6" t="s">
        <v>223</v>
      </c>
    </row>
    <row r="106" spans="1:11" ht="12.75" customHeight="1" outlineLevel="1" thickBot="1">
      <c r="A106" s="12" t="s">
        <v>21</v>
      </c>
      <c r="C106" s="6" t="s">
        <v>223</v>
      </c>
      <c r="E106" s="8" t="s">
        <v>182</v>
      </c>
      <c r="F106" s="9">
        <v>0</v>
      </c>
      <c r="G106" s="9">
        <v>0</v>
      </c>
      <c r="H106" s="9">
        <v>0</v>
      </c>
      <c r="I106" s="9">
        <v>0</v>
      </c>
      <c r="J106" s="9">
        <v>0</v>
      </c>
      <c r="K106" s="9">
        <v>0</v>
      </c>
    </row>
    <row r="107" spans="1:11" ht="12.75" customHeight="1" outlineLevel="2" thickTop="1">
      <c r="A107" s="12" t="s">
        <v>36</v>
      </c>
      <c r="C107" s="6" t="s">
        <v>224</v>
      </c>
    </row>
    <row r="108" spans="1:11" ht="12.75" customHeight="1" outlineLevel="2">
      <c r="A108" s="12" t="s">
        <v>22</v>
      </c>
      <c r="B108" s="5" t="s">
        <v>36</v>
      </c>
      <c r="C108" s="6" t="s">
        <v>224</v>
      </c>
      <c r="D108" s="6" t="s">
        <v>225</v>
      </c>
      <c r="E108" s="5" t="s">
        <v>226</v>
      </c>
      <c r="F108" s="7">
        <v>21326640</v>
      </c>
      <c r="G108" s="7">
        <v>0</v>
      </c>
      <c r="H108" s="7">
        <v>21326640</v>
      </c>
      <c r="I108" s="7">
        <v>0</v>
      </c>
      <c r="J108" s="7">
        <v>21326640</v>
      </c>
      <c r="K108" s="7">
        <v>0</v>
      </c>
    </row>
    <row r="109" spans="1:11" ht="12.75" customHeight="1" outlineLevel="1" thickBot="1">
      <c r="A109" s="12" t="s">
        <v>23</v>
      </c>
      <c r="C109" s="6" t="s">
        <v>224</v>
      </c>
      <c r="E109" s="8" t="s">
        <v>183</v>
      </c>
      <c r="F109" s="9">
        <v>21326640</v>
      </c>
      <c r="G109" s="9">
        <v>0</v>
      </c>
      <c r="H109" s="9">
        <v>21326640</v>
      </c>
      <c r="I109" s="9">
        <v>0</v>
      </c>
      <c r="J109" s="9">
        <v>21326640</v>
      </c>
      <c r="K109" s="9">
        <v>0</v>
      </c>
    </row>
    <row r="110" spans="1:11" ht="12.75" customHeight="1" outlineLevel="2" thickTop="1">
      <c r="A110" s="12" t="s">
        <v>36</v>
      </c>
      <c r="C110" s="6" t="s">
        <v>227</v>
      </c>
    </row>
    <row r="111" spans="1:11" ht="12.75" customHeight="1" outlineLevel="2">
      <c r="A111" s="12" t="s">
        <v>24</v>
      </c>
      <c r="B111" s="5" t="s">
        <v>36</v>
      </c>
      <c r="C111" s="6" t="s">
        <v>227</v>
      </c>
      <c r="D111" s="6" t="s">
        <v>228</v>
      </c>
      <c r="E111" s="5" t="s">
        <v>229</v>
      </c>
      <c r="F111" s="7">
        <v>113161476</v>
      </c>
      <c r="G111" s="7">
        <v>0</v>
      </c>
      <c r="H111" s="7">
        <v>113161476</v>
      </c>
      <c r="I111" s="7">
        <v>0</v>
      </c>
      <c r="J111" s="7">
        <v>113161476</v>
      </c>
      <c r="K111" s="7">
        <v>0</v>
      </c>
    </row>
    <row r="112" spans="1:11" ht="12.75" customHeight="1" outlineLevel="1" thickBot="1">
      <c r="A112" s="12" t="s">
        <v>25</v>
      </c>
      <c r="C112" s="6" t="s">
        <v>227</v>
      </c>
      <c r="E112" s="8" t="s">
        <v>184</v>
      </c>
      <c r="F112" s="9">
        <v>113161476</v>
      </c>
      <c r="G112" s="9">
        <v>0</v>
      </c>
      <c r="H112" s="9">
        <v>113161476</v>
      </c>
      <c r="I112" s="9">
        <v>0</v>
      </c>
      <c r="J112" s="9">
        <v>113161476</v>
      </c>
      <c r="K112" s="9">
        <v>0</v>
      </c>
    </row>
    <row r="113" spans="1:11" ht="12.75" customHeight="1" outlineLevel="2" thickTop="1">
      <c r="A113" s="12" t="s">
        <v>36</v>
      </c>
      <c r="C113" s="6" t="s">
        <v>230</v>
      </c>
    </row>
    <row r="114" spans="1:11" ht="12.75" customHeight="1" outlineLevel="2">
      <c r="A114" s="12" t="s">
        <v>26</v>
      </c>
      <c r="B114" s="5" t="s">
        <v>36</v>
      </c>
      <c r="C114" s="6" t="s">
        <v>230</v>
      </c>
      <c r="D114" s="6" t="s">
        <v>231</v>
      </c>
      <c r="E114" s="5" t="s">
        <v>232</v>
      </c>
      <c r="F114" s="7">
        <v>787500</v>
      </c>
      <c r="G114" s="7">
        <v>0</v>
      </c>
      <c r="H114" s="7">
        <v>787500</v>
      </c>
      <c r="I114" s="7">
        <v>0</v>
      </c>
      <c r="J114" s="7">
        <v>787500</v>
      </c>
      <c r="K114" s="7">
        <v>0</v>
      </c>
    </row>
    <row r="115" spans="1:11" ht="12.75" customHeight="1" outlineLevel="2">
      <c r="A115" s="12" t="s">
        <v>259</v>
      </c>
      <c r="B115" s="5" t="s">
        <v>36</v>
      </c>
      <c r="C115" s="6" t="s">
        <v>230</v>
      </c>
      <c r="D115" s="6" t="s">
        <v>233</v>
      </c>
      <c r="E115" s="5" t="s">
        <v>234</v>
      </c>
      <c r="F115" s="7">
        <v>113242</v>
      </c>
      <c r="G115" s="7">
        <v>0</v>
      </c>
      <c r="H115" s="7">
        <v>113242</v>
      </c>
      <c r="I115" s="7">
        <v>0</v>
      </c>
      <c r="J115" s="7">
        <v>113242</v>
      </c>
      <c r="K115" s="7">
        <v>293701</v>
      </c>
    </row>
    <row r="116" spans="1:11" ht="12.75" customHeight="1" outlineLevel="2">
      <c r="A116" s="12" t="s">
        <v>260</v>
      </c>
      <c r="B116" s="5" t="s">
        <v>36</v>
      </c>
      <c r="C116" s="6" t="s">
        <v>230</v>
      </c>
      <c r="D116" s="6" t="s">
        <v>235</v>
      </c>
      <c r="E116" s="5" t="s">
        <v>236</v>
      </c>
      <c r="F116" s="7">
        <v>1802803</v>
      </c>
      <c r="G116" s="7">
        <v>0</v>
      </c>
      <c r="H116" s="7">
        <v>1802803</v>
      </c>
      <c r="I116" s="7">
        <v>0</v>
      </c>
      <c r="J116" s="7">
        <v>1802803</v>
      </c>
      <c r="K116" s="7">
        <v>638300</v>
      </c>
    </row>
    <row r="117" spans="1:11" ht="12.75" customHeight="1" outlineLevel="2">
      <c r="A117" s="12" t="s">
        <v>261</v>
      </c>
      <c r="B117" s="5" t="s">
        <v>36</v>
      </c>
      <c r="C117" s="6" t="s">
        <v>230</v>
      </c>
      <c r="D117" s="6" t="s">
        <v>237</v>
      </c>
      <c r="E117" s="5" t="s">
        <v>238</v>
      </c>
      <c r="F117" s="7">
        <v>63435</v>
      </c>
      <c r="G117" s="7">
        <v>0</v>
      </c>
      <c r="H117" s="7">
        <v>63435</v>
      </c>
      <c r="I117" s="7">
        <v>0</v>
      </c>
      <c r="J117" s="7">
        <v>63435</v>
      </c>
      <c r="K117" s="7">
        <v>9422</v>
      </c>
    </row>
    <row r="118" spans="1:11" ht="12.75" customHeight="1" outlineLevel="2">
      <c r="A118" s="12" t="s">
        <v>262</v>
      </c>
      <c r="B118" s="5" t="s">
        <v>36</v>
      </c>
      <c r="C118" s="6" t="s">
        <v>230</v>
      </c>
      <c r="D118" s="6" t="s">
        <v>239</v>
      </c>
      <c r="E118" s="5" t="s">
        <v>240</v>
      </c>
      <c r="F118" s="7">
        <v>0</v>
      </c>
      <c r="G118" s="7">
        <v>0</v>
      </c>
      <c r="H118" s="7">
        <v>0</v>
      </c>
      <c r="I118" s="7">
        <v>0</v>
      </c>
      <c r="J118" s="7">
        <v>0</v>
      </c>
      <c r="K118" s="7">
        <v>265170</v>
      </c>
    </row>
    <row r="119" spans="1:11" ht="12.75" customHeight="1" outlineLevel="2">
      <c r="A119" s="12" t="s">
        <v>263</v>
      </c>
      <c r="B119" s="5" t="s">
        <v>36</v>
      </c>
      <c r="C119" s="6" t="s">
        <v>230</v>
      </c>
      <c r="D119" s="6" t="s">
        <v>241</v>
      </c>
      <c r="E119" s="5" t="s">
        <v>242</v>
      </c>
      <c r="F119" s="7">
        <v>19868</v>
      </c>
      <c r="G119" s="7">
        <v>0</v>
      </c>
      <c r="H119" s="7">
        <v>19868</v>
      </c>
      <c r="I119" s="7">
        <v>0</v>
      </c>
      <c r="J119" s="7">
        <v>19868</v>
      </c>
      <c r="K119" s="7">
        <v>268923</v>
      </c>
    </row>
    <row r="120" spans="1:11" ht="12.75" customHeight="1" outlineLevel="2">
      <c r="A120" s="12" t="s">
        <v>264</v>
      </c>
      <c r="B120" s="5" t="s">
        <v>36</v>
      </c>
      <c r="C120" s="6" t="s">
        <v>230</v>
      </c>
      <c r="D120" s="6" t="s">
        <v>243</v>
      </c>
      <c r="E120" s="5" t="s">
        <v>244</v>
      </c>
      <c r="F120" s="7">
        <v>100000</v>
      </c>
      <c r="G120" s="7">
        <v>0</v>
      </c>
      <c r="H120" s="7">
        <v>100000</v>
      </c>
      <c r="I120" s="7">
        <v>0</v>
      </c>
      <c r="J120" s="7">
        <v>100000</v>
      </c>
      <c r="K120" s="7">
        <v>100000</v>
      </c>
    </row>
    <row r="121" spans="1:11" ht="12.75" customHeight="1" outlineLevel="2">
      <c r="A121" s="12" t="s">
        <v>265</v>
      </c>
      <c r="B121" s="5" t="s">
        <v>36</v>
      </c>
      <c r="C121" s="6" t="s">
        <v>230</v>
      </c>
      <c r="D121" s="6" t="s">
        <v>245</v>
      </c>
      <c r="E121" s="5" t="s">
        <v>278</v>
      </c>
      <c r="F121" s="7">
        <v>239423</v>
      </c>
      <c r="G121" s="7">
        <v>0</v>
      </c>
      <c r="H121" s="7">
        <v>239423</v>
      </c>
      <c r="I121" s="7">
        <v>0</v>
      </c>
      <c r="J121" s="7">
        <v>239423</v>
      </c>
      <c r="K121" s="7">
        <v>0</v>
      </c>
    </row>
    <row r="122" spans="1:11" ht="12.75" customHeight="1" outlineLevel="2">
      <c r="A122" s="12" t="s">
        <v>266</v>
      </c>
      <c r="B122" s="5" t="s">
        <v>36</v>
      </c>
      <c r="C122" s="6" t="s">
        <v>230</v>
      </c>
      <c r="D122" s="6" t="s">
        <v>279</v>
      </c>
      <c r="E122" s="5" t="s">
        <v>280</v>
      </c>
      <c r="F122" s="7">
        <v>2530073</v>
      </c>
      <c r="G122" s="7">
        <v>0</v>
      </c>
      <c r="H122" s="7">
        <v>2530073</v>
      </c>
      <c r="I122" s="7">
        <v>0</v>
      </c>
      <c r="J122" s="7">
        <v>2530073</v>
      </c>
      <c r="K122" s="7">
        <v>958422</v>
      </c>
    </row>
    <row r="123" spans="1:11" ht="12.75" customHeight="1" outlineLevel="2">
      <c r="A123" s="12" t="s">
        <v>267</v>
      </c>
      <c r="B123" s="5" t="s">
        <v>36</v>
      </c>
      <c r="C123" s="6" t="s">
        <v>230</v>
      </c>
      <c r="D123" s="6" t="s">
        <v>281</v>
      </c>
      <c r="E123" s="5" t="s">
        <v>282</v>
      </c>
      <c r="F123" s="7">
        <v>151528</v>
      </c>
      <c r="G123" s="7">
        <v>0</v>
      </c>
      <c r="H123" s="7">
        <v>151528</v>
      </c>
      <c r="I123" s="7">
        <v>0</v>
      </c>
      <c r="J123" s="7">
        <v>151528</v>
      </c>
      <c r="K123" s="7">
        <v>150</v>
      </c>
    </row>
    <row r="124" spans="1:11" ht="12.75" customHeight="1" outlineLevel="2">
      <c r="A124" s="12" t="s">
        <v>268</v>
      </c>
      <c r="B124" s="5" t="s">
        <v>36</v>
      </c>
      <c r="C124" s="6" t="s">
        <v>230</v>
      </c>
      <c r="D124" s="6" t="s">
        <v>283</v>
      </c>
      <c r="E124" s="5" t="s">
        <v>217</v>
      </c>
      <c r="F124" s="7">
        <v>0</v>
      </c>
      <c r="G124" s="7">
        <v>0</v>
      </c>
      <c r="H124" s="7">
        <v>0</v>
      </c>
      <c r="I124" s="7">
        <v>0</v>
      </c>
      <c r="J124" s="7">
        <v>0</v>
      </c>
      <c r="K124" s="7">
        <v>1366782</v>
      </c>
    </row>
    <row r="125" spans="1:11" ht="12.75" customHeight="1" outlineLevel="2">
      <c r="A125" s="12" t="s">
        <v>332</v>
      </c>
      <c r="B125" s="5" t="s">
        <v>36</v>
      </c>
      <c r="C125" s="6" t="s">
        <v>230</v>
      </c>
      <c r="D125" s="6" t="s">
        <v>330</v>
      </c>
      <c r="E125" s="5" t="s">
        <v>331</v>
      </c>
      <c r="F125" s="7">
        <v>3652389</v>
      </c>
      <c r="G125" s="7">
        <v>0</v>
      </c>
      <c r="H125" s="7">
        <v>3652389</v>
      </c>
      <c r="I125" s="7">
        <v>0</v>
      </c>
      <c r="J125" s="7">
        <v>3652389</v>
      </c>
      <c r="K125" s="7">
        <v>0</v>
      </c>
    </row>
    <row r="126" spans="1:11" ht="12.75" customHeight="1" outlineLevel="1" thickBot="1">
      <c r="A126" s="12" t="s">
        <v>269</v>
      </c>
      <c r="C126" s="6" t="s">
        <v>230</v>
      </c>
      <c r="E126" s="8" t="s">
        <v>7</v>
      </c>
      <c r="F126" s="9">
        <v>9460261</v>
      </c>
      <c r="G126" s="9">
        <v>0</v>
      </c>
      <c r="H126" s="9">
        <v>9460261</v>
      </c>
      <c r="I126" s="9">
        <v>0</v>
      </c>
      <c r="J126" s="9">
        <v>9460261</v>
      </c>
      <c r="K126" s="9">
        <v>3900870</v>
      </c>
    </row>
    <row r="127" spans="1:11" ht="12.75" customHeight="1" outlineLevel="2" thickTop="1">
      <c r="A127" s="12" t="s">
        <v>36</v>
      </c>
      <c r="C127" s="6" t="s">
        <v>284</v>
      </c>
    </row>
    <row r="128" spans="1:11" ht="12.75" customHeight="1" outlineLevel="2">
      <c r="A128" s="12" t="s">
        <v>270</v>
      </c>
      <c r="B128" s="5" t="s">
        <v>36</v>
      </c>
      <c r="C128" s="6" t="s">
        <v>284</v>
      </c>
      <c r="D128" s="6" t="s">
        <v>285</v>
      </c>
      <c r="E128" s="5" t="s">
        <v>286</v>
      </c>
      <c r="F128" s="7">
        <v>269032</v>
      </c>
      <c r="G128" s="7">
        <v>0</v>
      </c>
      <c r="H128" s="7">
        <v>269032</v>
      </c>
      <c r="I128" s="7">
        <v>0</v>
      </c>
      <c r="J128" s="7">
        <v>269032</v>
      </c>
      <c r="K128" s="7">
        <v>159553</v>
      </c>
    </row>
    <row r="129" spans="1:11" ht="12.75" customHeight="1" outlineLevel="1" thickBot="1">
      <c r="A129" s="12" t="s">
        <v>271</v>
      </c>
      <c r="C129" s="6" t="s">
        <v>284</v>
      </c>
      <c r="E129" s="8" t="s">
        <v>315</v>
      </c>
      <c r="F129" s="9">
        <v>269032</v>
      </c>
      <c r="G129" s="9">
        <v>0</v>
      </c>
      <c r="H129" s="9">
        <v>269032</v>
      </c>
      <c r="I129" s="9">
        <v>0</v>
      </c>
      <c r="J129" s="9">
        <v>269032</v>
      </c>
      <c r="K129" s="9">
        <v>159553</v>
      </c>
    </row>
    <row r="130" spans="1:11" ht="12.75" customHeight="1" outlineLevel="2" thickTop="1">
      <c r="A130" s="12" t="s">
        <v>36</v>
      </c>
      <c r="C130" s="6" t="s">
        <v>287</v>
      </c>
    </row>
    <row r="131" spans="1:11" ht="12.75" customHeight="1" outlineLevel="2">
      <c r="A131" s="12" t="s">
        <v>272</v>
      </c>
      <c r="B131" s="5" t="s">
        <v>36</v>
      </c>
      <c r="C131" s="6" t="s">
        <v>287</v>
      </c>
      <c r="D131" s="6" t="s">
        <v>288</v>
      </c>
      <c r="E131" s="5" t="s">
        <v>289</v>
      </c>
      <c r="F131" s="7">
        <v>1320000</v>
      </c>
      <c r="G131" s="7">
        <v>0</v>
      </c>
      <c r="H131" s="7">
        <v>1320000</v>
      </c>
      <c r="I131" s="7">
        <v>0</v>
      </c>
      <c r="J131" s="7">
        <v>1320000</v>
      </c>
      <c r="K131" s="7">
        <v>375000</v>
      </c>
    </row>
    <row r="132" spans="1:11" ht="12.75" customHeight="1" outlineLevel="2">
      <c r="A132" s="12" t="s">
        <v>273</v>
      </c>
      <c r="B132" s="5" t="s">
        <v>36</v>
      </c>
      <c r="C132" s="6" t="s">
        <v>287</v>
      </c>
      <c r="D132" s="6" t="s">
        <v>290</v>
      </c>
      <c r="E132" s="5" t="s">
        <v>291</v>
      </c>
      <c r="F132" s="7">
        <v>1315000</v>
      </c>
      <c r="G132" s="7">
        <v>0</v>
      </c>
      <c r="H132" s="7">
        <v>1315000</v>
      </c>
      <c r="I132" s="7">
        <v>0</v>
      </c>
      <c r="J132" s="7">
        <v>1315000</v>
      </c>
      <c r="K132" s="7">
        <v>510135</v>
      </c>
    </row>
    <row r="133" spans="1:11" ht="12.75" customHeight="1" outlineLevel="2">
      <c r="A133" s="12" t="s">
        <v>274</v>
      </c>
      <c r="B133" s="5" t="s">
        <v>36</v>
      </c>
      <c r="C133" s="6" t="s">
        <v>287</v>
      </c>
      <c r="D133" s="6" t="s">
        <v>292</v>
      </c>
      <c r="E133" s="5" t="s">
        <v>293</v>
      </c>
      <c r="F133" s="7">
        <v>1285000</v>
      </c>
      <c r="G133" s="7">
        <v>0</v>
      </c>
      <c r="H133" s="7">
        <v>1285000</v>
      </c>
      <c r="I133" s="7">
        <v>0</v>
      </c>
      <c r="J133" s="7">
        <v>1285000</v>
      </c>
      <c r="K133" s="7">
        <v>340000</v>
      </c>
    </row>
    <row r="134" spans="1:11" ht="12.75" customHeight="1" outlineLevel="2">
      <c r="A134" s="12" t="s">
        <v>275</v>
      </c>
      <c r="B134" s="5" t="s">
        <v>36</v>
      </c>
      <c r="C134" s="6" t="s">
        <v>287</v>
      </c>
      <c r="D134" s="6" t="s">
        <v>383</v>
      </c>
      <c r="E134" s="5" t="s">
        <v>384</v>
      </c>
      <c r="F134" s="7">
        <v>67500</v>
      </c>
      <c r="G134" s="7">
        <v>0</v>
      </c>
      <c r="H134" s="7">
        <v>67500</v>
      </c>
      <c r="I134" s="7">
        <v>0</v>
      </c>
      <c r="J134" s="7">
        <v>67500</v>
      </c>
      <c r="K134" s="7">
        <v>0</v>
      </c>
    </row>
    <row r="135" spans="1:11" ht="12.75" customHeight="1" outlineLevel="1" thickBot="1">
      <c r="A135" s="12" t="s">
        <v>276</v>
      </c>
      <c r="C135" s="6" t="s">
        <v>287</v>
      </c>
      <c r="E135" s="8" t="s">
        <v>316</v>
      </c>
      <c r="F135" s="9">
        <v>3987500</v>
      </c>
      <c r="G135" s="9">
        <v>0</v>
      </c>
      <c r="H135" s="9">
        <v>3987500</v>
      </c>
      <c r="I135" s="9">
        <v>0</v>
      </c>
      <c r="J135" s="9">
        <v>3987500</v>
      </c>
      <c r="K135" s="9">
        <v>1225135</v>
      </c>
    </row>
    <row r="136" spans="1:11" ht="12.75" customHeight="1" outlineLevel="2" thickTop="1">
      <c r="A136" s="12" t="s">
        <v>36</v>
      </c>
      <c r="C136" s="6" t="s">
        <v>385</v>
      </c>
    </row>
    <row r="137" spans="1:11" ht="12.75" customHeight="1" outlineLevel="1" thickBot="1">
      <c r="A137" s="12" t="s">
        <v>277</v>
      </c>
      <c r="C137" s="6" t="s">
        <v>385</v>
      </c>
      <c r="E137" s="8" t="s">
        <v>317</v>
      </c>
      <c r="F137" s="9">
        <v>0</v>
      </c>
      <c r="G137" s="9">
        <v>0</v>
      </c>
      <c r="H137" s="9">
        <v>0</v>
      </c>
      <c r="I137" s="9">
        <v>0</v>
      </c>
      <c r="J137" s="9">
        <v>0</v>
      </c>
      <c r="K137" s="9">
        <v>0</v>
      </c>
    </row>
    <row r="138" spans="1:11" ht="12.75" customHeight="1" outlineLevel="2" thickTop="1">
      <c r="A138" s="12" t="s">
        <v>36</v>
      </c>
      <c r="C138" s="6" t="s">
        <v>386</v>
      </c>
    </row>
    <row r="139" spans="1:11" ht="12.75" customHeight="1" outlineLevel="2">
      <c r="A139" s="12" t="s">
        <v>419</v>
      </c>
      <c r="B139" s="5" t="s">
        <v>36</v>
      </c>
      <c r="C139" s="6" t="s">
        <v>386</v>
      </c>
      <c r="D139" s="6" t="s">
        <v>387</v>
      </c>
      <c r="E139" s="5" t="s">
        <v>388</v>
      </c>
      <c r="F139" s="7">
        <v>1414544</v>
      </c>
      <c r="G139" s="7">
        <v>0</v>
      </c>
      <c r="H139" s="7">
        <v>1414544</v>
      </c>
      <c r="I139" s="7">
        <v>0</v>
      </c>
      <c r="J139" s="7">
        <v>1414544</v>
      </c>
      <c r="K139" s="7">
        <v>1778094</v>
      </c>
    </row>
    <row r="140" spans="1:11" ht="12.75" customHeight="1" outlineLevel="2">
      <c r="A140" s="12" t="s">
        <v>420</v>
      </c>
      <c r="B140" s="5" t="s">
        <v>36</v>
      </c>
      <c r="C140" s="6" t="s">
        <v>386</v>
      </c>
      <c r="D140" s="6" t="s">
        <v>389</v>
      </c>
      <c r="E140" s="5" t="s">
        <v>390</v>
      </c>
      <c r="F140" s="7">
        <v>1019641</v>
      </c>
      <c r="G140" s="7">
        <v>0</v>
      </c>
      <c r="H140" s="7">
        <v>1019641</v>
      </c>
      <c r="I140" s="7">
        <v>0</v>
      </c>
      <c r="J140" s="7">
        <v>1019641</v>
      </c>
      <c r="K140" s="7">
        <v>1988712</v>
      </c>
    </row>
    <row r="141" spans="1:11" ht="12.75" customHeight="1" outlineLevel="2">
      <c r="A141" s="12" t="s">
        <v>421</v>
      </c>
      <c r="B141" s="5" t="s">
        <v>36</v>
      </c>
      <c r="C141" s="6" t="s">
        <v>386</v>
      </c>
      <c r="D141" s="6" t="s">
        <v>208</v>
      </c>
      <c r="E141" s="5" t="s">
        <v>209</v>
      </c>
      <c r="F141" s="7">
        <v>6000</v>
      </c>
      <c r="G141" s="7">
        <v>0</v>
      </c>
      <c r="H141" s="7">
        <v>6000</v>
      </c>
      <c r="I141" s="7">
        <v>0</v>
      </c>
      <c r="J141" s="7">
        <v>6000</v>
      </c>
      <c r="K141" s="7">
        <v>5500</v>
      </c>
    </row>
    <row r="142" spans="1:11" ht="12.75" customHeight="1" outlineLevel="2">
      <c r="A142" s="12" t="s">
        <v>422</v>
      </c>
      <c r="B142" s="5" t="s">
        <v>36</v>
      </c>
      <c r="C142" s="6" t="s">
        <v>386</v>
      </c>
      <c r="D142" s="6" t="s">
        <v>210</v>
      </c>
      <c r="E142" s="5" t="s">
        <v>211</v>
      </c>
      <c r="F142" s="7">
        <v>538000</v>
      </c>
      <c r="G142" s="7">
        <v>0</v>
      </c>
      <c r="H142" s="7">
        <v>538000</v>
      </c>
      <c r="I142" s="7">
        <v>0</v>
      </c>
      <c r="J142" s="7">
        <v>538000</v>
      </c>
      <c r="K142" s="7">
        <v>0</v>
      </c>
    </row>
    <row r="143" spans="1:11" ht="12.75" customHeight="1" outlineLevel="1" thickBot="1">
      <c r="A143" s="12" t="s">
        <v>423</v>
      </c>
      <c r="C143" s="6" t="s">
        <v>386</v>
      </c>
      <c r="E143" s="8" t="s">
        <v>318</v>
      </c>
      <c r="F143" s="9">
        <v>2978185</v>
      </c>
      <c r="G143" s="9">
        <v>0</v>
      </c>
      <c r="H143" s="9">
        <v>2978185</v>
      </c>
      <c r="I143" s="9">
        <v>0</v>
      </c>
      <c r="J143" s="9">
        <v>2978185</v>
      </c>
      <c r="K143" s="9">
        <v>3772306</v>
      </c>
    </row>
    <row r="144" spans="1:11" ht="12.75" customHeight="1" outlineLevel="2" thickTop="1">
      <c r="A144" s="12" t="s">
        <v>36</v>
      </c>
      <c r="C144" s="6" t="s">
        <v>410</v>
      </c>
    </row>
    <row r="145" spans="1:11" ht="12.75" customHeight="1" outlineLevel="2">
      <c r="A145" s="12" t="s">
        <v>424</v>
      </c>
      <c r="B145" s="5" t="s">
        <v>36</v>
      </c>
      <c r="C145" s="6" t="s">
        <v>410</v>
      </c>
      <c r="D145" s="6" t="s">
        <v>411</v>
      </c>
      <c r="E145" s="5" t="s">
        <v>412</v>
      </c>
      <c r="F145" s="7">
        <v>2766963</v>
      </c>
      <c r="G145" s="7">
        <v>0</v>
      </c>
      <c r="H145" s="7">
        <v>2766963</v>
      </c>
      <c r="I145" s="7">
        <v>0</v>
      </c>
      <c r="J145" s="7">
        <v>2766963</v>
      </c>
      <c r="K145" s="7">
        <v>0</v>
      </c>
    </row>
    <row r="146" spans="1:11" ht="12.75" customHeight="1" outlineLevel="1" thickBot="1">
      <c r="A146" s="12" t="s">
        <v>425</v>
      </c>
      <c r="C146" s="6" t="s">
        <v>410</v>
      </c>
      <c r="E146" s="8" t="s">
        <v>319</v>
      </c>
      <c r="F146" s="9">
        <v>2766963</v>
      </c>
      <c r="G146" s="9">
        <v>0</v>
      </c>
      <c r="H146" s="9">
        <v>2766963</v>
      </c>
      <c r="I146" s="9">
        <v>0</v>
      </c>
      <c r="J146" s="9">
        <v>2766963</v>
      </c>
      <c r="K146" s="9">
        <v>0</v>
      </c>
    </row>
    <row r="147" spans="1:11" ht="12.75" customHeight="1" thickTop="1" thickBot="1">
      <c r="A147" s="12" t="s">
        <v>320</v>
      </c>
      <c r="C147" s="10" t="s">
        <v>413</v>
      </c>
      <c r="F147" s="9">
        <v>0</v>
      </c>
      <c r="G147" s="9">
        <v>0</v>
      </c>
      <c r="H147" s="9">
        <v>0</v>
      </c>
      <c r="I147" s="9">
        <v>0</v>
      </c>
      <c r="J147" s="9">
        <v>0</v>
      </c>
      <c r="K147" s="9">
        <v>0</v>
      </c>
    </row>
    <row r="148" spans="1:11" ht="12.75" customHeight="1" thickTop="1"/>
  </sheetData>
  <customSheetViews>
    <customSheetView guid="{84FBBE83-FF6F-4C76-A58E-D04643F715A5}" showPageBreaks="1" showGridLines="0" hiddenColumns="1" state="hidden" topLeftCell="D1">
      <pane xSplit="2" ySplit="1" topLeftCell="F2" activePane="bottomRight" state="frozen"/>
      <selection pane="bottomRight" activeCell="A15" sqref="A15"/>
      <pageMargins left="0.78740157480314965" right="0.78740157480314965" top="1.1811023622047245" bottom="0.78740157480314965" header="0.39370078740157483" footer="0.39370078740157483"/>
      <printOptions gridLines="1"/>
      <pageSetup paperSize="9" pageOrder="overThenDown" orientation="landscape" r:id="rId1"/>
      <headerFooter alignWithMargins="0"/>
    </customSheetView>
  </customSheetViews>
  <phoneticPr fontId="8" type="noConversion"/>
  <printOptions gridLines="1"/>
  <pageMargins left="0.78740157480314965" right="0.78740157480314965" top="1.1811023622047245" bottom="0.78740157480314965" header="0.39370078740157483" footer="0.39370078740157483"/>
  <pageSetup paperSize="9" pageOrder="overThenDown"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B51" sqref="B51:H53"/>
    </sheetView>
  </sheetViews>
  <sheetFormatPr defaultRowHeight="15.75"/>
  <cols>
    <col min="1" max="1" width="5.125" style="18" customWidth="1"/>
    <col min="2" max="2" width="3.625" style="18" customWidth="1"/>
    <col min="3" max="3" width="24.25" style="18" customWidth="1"/>
    <col min="4" max="4" width="4.375" style="18" customWidth="1"/>
    <col min="5" max="5" width="13.125" style="30" customWidth="1"/>
    <col min="6" max="6" width="13.875" style="18" customWidth="1"/>
  </cols>
  <sheetData>
    <row r="1" spans="1:11">
      <c r="A1" s="14" t="str">
        <f>BS!$A$1</f>
        <v>NIT ISLAMIC EQUITY FUND</v>
      </c>
      <c r="B1" s="14"/>
      <c r="C1" s="14"/>
      <c r="D1" s="14"/>
      <c r="E1" s="14"/>
      <c r="F1" s="14"/>
      <c r="G1" s="397" t="s">
        <v>610</v>
      </c>
    </row>
    <row r="2" spans="1:11">
      <c r="A2" s="56" t="s">
        <v>340</v>
      </c>
      <c r="B2" s="65"/>
      <c r="C2" s="65"/>
      <c r="D2" s="65"/>
      <c r="E2" s="65"/>
      <c r="F2" s="65"/>
    </row>
    <row r="3" spans="1:11">
      <c r="A3" s="99" t="str">
        <f>'P&amp;L'!$A$3</f>
        <v>FOR THE QUARTER ENDED SEPTEMBER 30, 2015</v>
      </c>
      <c r="B3" s="65"/>
      <c r="C3" s="65"/>
      <c r="D3" s="65"/>
      <c r="E3" s="65"/>
      <c r="F3" s="65"/>
    </row>
    <row r="4" spans="1:11">
      <c r="A4" s="99" t="s">
        <v>558</v>
      </c>
      <c r="B4" s="65"/>
      <c r="C4" s="65"/>
      <c r="D4" s="65"/>
      <c r="E4" s="65"/>
      <c r="F4" s="65"/>
    </row>
    <row r="5" spans="1:11">
      <c r="A5" s="99"/>
      <c r="B5" s="65"/>
      <c r="C5" s="65"/>
      <c r="D5" s="65"/>
      <c r="E5" s="65"/>
      <c r="F5" s="65"/>
    </row>
    <row r="6" spans="1:11" ht="24">
      <c r="A6" s="143"/>
      <c r="B6" s="143"/>
      <c r="C6" s="143"/>
      <c r="D6" s="144"/>
      <c r="E6" s="250" t="s">
        <v>609</v>
      </c>
      <c r="F6" s="250" t="s">
        <v>611</v>
      </c>
      <c r="G6" s="250" t="s">
        <v>82</v>
      </c>
    </row>
    <row r="7" spans="1:11">
      <c r="A7" s="143"/>
      <c r="B7" s="143"/>
      <c r="C7" s="143"/>
      <c r="D7" s="144"/>
      <c r="E7" s="325" t="s">
        <v>529</v>
      </c>
      <c r="F7" s="326"/>
      <c r="G7" s="327"/>
      <c r="H7" s="324"/>
      <c r="I7" s="324"/>
      <c r="J7" s="324"/>
      <c r="K7" s="324"/>
    </row>
    <row r="8" spans="1:11">
      <c r="A8" s="154" t="s">
        <v>257</v>
      </c>
      <c r="B8" s="145"/>
      <c r="C8" s="145"/>
      <c r="D8" s="146"/>
      <c r="E8" s="151">
        <f>Distri!E9</f>
        <v>0</v>
      </c>
      <c r="F8" s="151">
        <v>10236793</v>
      </c>
      <c r="G8" s="149">
        <f>F15</f>
        <v>4474785</v>
      </c>
    </row>
    <row r="9" spans="1:11" s="149" customFormat="1" ht="11.25">
      <c r="A9" s="154"/>
    </row>
    <row r="10" spans="1:11">
      <c r="A10" s="156" t="s">
        <v>613</v>
      </c>
      <c r="B10" s="145"/>
      <c r="C10" s="145"/>
      <c r="D10" s="144"/>
      <c r="E10" s="147"/>
      <c r="F10" s="147"/>
      <c r="G10" s="149"/>
    </row>
    <row r="11" spans="1:11">
      <c r="A11" s="158" t="s">
        <v>614</v>
      </c>
      <c r="B11" s="149"/>
      <c r="C11" s="149"/>
      <c r="D11" s="152"/>
      <c r="E11" s="151" t="e">
        <f>Distri!#REF!</f>
        <v>#REF!</v>
      </c>
      <c r="F11" s="155">
        <v>-4797718</v>
      </c>
      <c r="G11" s="149" t="e">
        <f>E11-F11</f>
        <v>#REF!</v>
      </c>
    </row>
    <row r="12" spans="1:11" s="149" customFormat="1" ht="11.25">
      <c r="A12" s="154"/>
    </row>
    <row r="13" spans="1:11">
      <c r="A13" s="154" t="s">
        <v>560</v>
      </c>
      <c r="B13" s="149"/>
      <c r="C13" s="149"/>
      <c r="D13" s="149"/>
      <c r="E13" s="149">
        <f>Distri!G17</f>
        <v>12046</v>
      </c>
      <c r="F13" s="149">
        <v>-964290</v>
      </c>
      <c r="G13" s="149" t="e">
        <f>Distri!#REF!</f>
        <v>#REF!</v>
      </c>
    </row>
    <row r="14" spans="1:11" s="149" customFormat="1" ht="11.25">
      <c r="A14" s="154"/>
    </row>
    <row r="15" spans="1:11" ht="16.5" thickBot="1">
      <c r="A15" s="154" t="s">
        <v>171</v>
      </c>
      <c r="B15" s="149"/>
      <c r="C15" s="149"/>
      <c r="D15" s="149"/>
      <c r="E15" s="160" t="e">
        <f>E8+E11+E13</f>
        <v>#REF!</v>
      </c>
      <c r="F15" s="160">
        <f>F8+F11+F13</f>
        <v>4474785</v>
      </c>
      <c r="G15" s="160" t="e">
        <f>G8+G11+G13</f>
        <v>#REF!</v>
      </c>
    </row>
    <row r="16" spans="1:11" ht="16.5" thickTop="1">
      <c r="A16" s="154"/>
      <c r="B16" s="149"/>
      <c r="C16" s="149"/>
      <c r="D16" s="149"/>
      <c r="E16" s="149"/>
      <c r="F16" s="151"/>
      <c r="G16" s="323"/>
    </row>
    <row r="17" spans="1:6">
      <c r="A17" s="157"/>
      <c r="B17" s="153"/>
      <c r="C17" s="153"/>
      <c r="D17" s="153"/>
      <c r="E17"/>
      <c r="F17" s="323"/>
    </row>
    <row r="18" spans="1:6">
      <c r="A18" s="154"/>
      <c r="B18" s="153"/>
      <c r="C18" s="153"/>
      <c r="D18" s="153"/>
      <c r="E18"/>
      <c r="F18" s="323"/>
    </row>
    <row r="19" spans="1:6">
      <c r="A19" s="35"/>
      <c r="E19"/>
      <c r="F19"/>
    </row>
    <row r="20" spans="1:6">
      <c r="A20" s="66"/>
      <c r="B20" s="52"/>
      <c r="C20" s="52"/>
      <c r="D20" s="52"/>
      <c r="E20"/>
      <c r="F20"/>
    </row>
    <row r="21" spans="1:6">
      <c r="A21" s="89"/>
      <c r="B21" s="79"/>
      <c r="C21" s="79"/>
      <c r="D21" s="79"/>
      <c r="E21" s="79"/>
      <c r="F21" s="79"/>
    </row>
    <row r="22" spans="1:6">
      <c r="A22" s="60"/>
      <c r="B22" s="60"/>
      <c r="C22" s="60"/>
      <c r="D22" s="60"/>
      <c r="E22" s="60"/>
      <c r="F22" s="60"/>
    </row>
    <row r="23" spans="1:6">
      <c r="A23" s="185"/>
      <c r="B23" s="185"/>
      <c r="C23" s="185"/>
      <c r="D23" s="185"/>
      <c r="E23" s="185"/>
      <c r="F23" s="185"/>
    </row>
    <row r="24" spans="1:6">
      <c r="A24" s="185"/>
      <c r="B24" s="185"/>
      <c r="C24" s="185"/>
      <c r="D24" s="185"/>
      <c r="E24" s="185"/>
      <c r="F24" s="185"/>
    </row>
    <row r="25" spans="1:6">
      <c r="A25" s="16"/>
      <c r="B25" s="185"/>
      <c r="C25" s="16"/>
      <c r="D25" s="16"/>
      <c r="E25" s="17"/>
      <c r="F25" s="16"/>
    </row>
    <row r="26" spans="1:6">
      <c r="A26" s="311"/>
      <c r="B26" s="39"/>
      <c r="C26" s="15"/>
      <c r="D26" s="15"/>
      <c r="E26" s="15"/>
      <c r="F26" s="15"/>
    </row>
    <row r="27" spans="1:6">
      <c r="A27" s="311"/>
      <c r="B27" s="39"/>
      <c r="C27" s="15"/>
      <c r="D27" s="15"/>
      <c r="E27" s="15"/>
      <c r="F27" s="15"/>
    </row>
    <row r="28" spans="1:6">
      <c r="A28" s="39"/>
      <c r="B28" s="39"/>
      <c r="C28" s="39"/>
      <c r="D28" s="15"/>
      <c r="E28" s="15"/>
      <c r="F28" s="15"/>
    </row>
    <row r="29" spans="1:6">
      <c r="A29" s="39"/>
      <c r="B29" s="39"/>
      <c r="C29" s="39"/>
      <c r="D29" s="15"/>
      <c r="E29" s="15"/>
      <c r="F29" s="15"/>
    </row>
    <row r="30" spans="1:6">
      <c r="A30" s="39"/>
      <c r="B30" s="39"/>
      <c r="C30" s="39"/>
      <c r="D30" s="39"/>
      <c r="E30" s="39"/>
      <c r="F30" s="39"/>
    </row>
    <row r="31" spans="1:6">
      <c r="A31" s="311"/>
      <c r="B31" s="39"/>
      <c r="C31" s="312"/>
      <c r="D31" s="312"/>
      <c r="E31" s="312"/>
      <c r="F31" s="312"/>
    </row>
    <row r="32" spans="1:6">
      <c r="A32" s="39"/>
      <c r="B32" s="312"/>
      <c r="C32" s="39"/>
      <c r="D32" s="39"/>
      <c r="E32" s="310"/>
      <c r="F32" s="39"/>
    </row>
    <row r="33" spans="1:6">
      <c r="A33" s="39"/>
      <c r="B33" s="39"/>
      <c r="C33" s="39"/>
      <c r="D33" s="39"/>
      <c r="E33" s="310"/>
      <c r="F33" s="39"/>
    </row>
    <row r="34" spans="1:6">
      <c r="A34" s="39"/>
      <c r="B34" s="39"/>
      <c r="C34" s="39"/>
      <c r="D34" s="39"/>
      <c r="E34" s="310"/>
      <c r="F34" s="39"/>
    </row>
    <row r="35" spans="1:6">
      <c r="A35" s="15"/>
      <c r="B35" s="39"/>
      <c r="C35" s="39"/>
      <c r="D35" s="39"/>
      <c r="E35" s="310"/>
      <c r="F35" s="39"/>
    </row>
    <row r="36" spans="1:6">
      <c r="A36" s="15"/>
      <c r="B36" s="39"/>
      <c r="C36" s="39"/>
      <c r="D36" s="39"/>
      <c r="E36" s="310"/>
      <c r="F36" s="39"/>
    </row>
    <row r="37" spans="1:6">
      <c r="A37" s="15"/>
      <c r="B37" s="39"/>
      <c r="C37" s="39"/>
      <c r="D37" s="39"/>
      <c r="E37" s="310"/>
      <c r="F37" s="39"/>
    </row>
    <row r="38" spans="1:6">
      <c r="A38" s="14"/>
      <c r="B38" s="64"/>
      <c r="C38" s="64"/>
      <c r="D38" s="64"/>
      <c r="E38" s="119"/>
      <c r="F38" s="64"/>
    </row>
    <row r="39" spans="1:6">
      <c r="A39" s="14"/>
      <c r="B39" s="64"/>
      <c r="C39" s="64"/>
      <c r="D39" s="64"/>
      <c r="E39" s="119"/>
      <c r="F39" s="64"/>
    </row>
    <row r="40" spans="1:6">
      <c r="A40" s="14"/>
      <c r="B40" s="64"/>
      <c r="C40" s="64"/>
      <c r="D40" s="64"/>
      <c r="E40" s="119"/>
      <c r="F40" s="64"/>
    </row>
    <row r="41" spans="1:6">
      <c r="A41" s="14"/>
      <c r="B41" s="64"/>
      <c r="C41" s="64"/>
      <c r="D41" s="64"/>
      <c r="E41" s="119"/>
      <c r="F41" s="64"/>
    </row>
    <row r="42" spans="1:6">
      <c r="A42" s="16"/>
      <c r="B42" s="64"/>
      <c r="C42" s="16"/>
      <c r="D42" s="17"/>
      <c r="E42" s="18"/>
      <c r="F42" s="25"/>
    </row>
    <row r="43" spans="1:6">
      <c r="A43" s="16"/>
      <c r="B43" s="16"/>
      <c r="C43" s="16"/>
      <c r="D43" s="17"/>
      <c r="E43" s="18"/>
      <c r="F43" s="25"/>
    </row>
    <row r="44" spans="1:6">
      <c r="A44" s="184"/>
      <c r="B44" s="16"/>
      <c r="C44" s="184"/>
      <c r="D44" s="184"/>
      <c r="E44" s="184"/>
      <c r="F44" s="184"/>
    </row>
    <row r="45" spans="1:6">
      <c r="B45" s="184"/>
    </row>
  </sheetData>
  <customSheetViews>
    <customSheetView guid="{84FBBE83-FF6F-4C76-A58E-D04643F715A5}">
      <selection activeCell="F12" sqref="F11:F12"/>
      <pageMargins left="0.7" right="0.7" top="0.75" bottom="0.75" header="0.3" footer="0.3"/>
      <pageSetup orientation="portrait" r:id="rId1"/>
    </customSheetView>
  </customSheetView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1"/>
  </sheetPr>
  <dimension ref="A1:GQ58"/>
  <sheetViews>
    <sheetView tabSelected="1" view="pageBreakPreview" topLeftCell="A7" zoomScaleSheetLayoutView="100" workbookViewId="0">
      <selection activeCell="I16" sqref="I1:O1048576"/>
    </sheetView>
  </sheetViews>
  <sheetFormatPr defaultRowHeight="15.75"/>
  <cols>
    <col min="1" max="1" width="5.125" style="90" customWidth="1"/>
    <col min="2" max="2" width="3.625" style="91" customWidth="1"/>
    <col min="3" max="3" width="41.625" style="91" customWidth="1"/>
    <col min="4" max="4" width="5.875" style="91" customWidth="1"/>
    <col min="5" max="5" width="6.125" customWidth="1"/>
    <col min="6" max="6" width="1.25" style="91" customWidth="1"/>
    <col min="7" max="7" width="16.25" style="91" customWidth="1"/>
    <col min="8" max="8" width="1.25" style="91" customWidth="1"/>
    <col min="9" max="16384" width="9" style="91"/>
  </cols>
  <sheetData>
    <row r="1" spans="1:8" ht="12" customHeight="1">
      <c r="A1" s="14" t="s">
        <v>657</v>
      </c>
      <c r="B1" s="97"/>
      <c r="C1" s="97"/>
      <c r="D1" s="97"/>
      <c r="G1" s="98"/>
      <c r="H1" s="98"/>
    </row>
    <row r="2" spans="1:8" ht="12" customHeight="1">
      <c r="A2" s="517" t="s">
        <v>806</v>
      </c>
      <c r="B2" s="99"/>
      <c r="C2" s="99"/>
      <c r="D2" s="97"/>
      <c r="G2" s="98"/>
      <c r="H2" s="98"/>
    </row>
    <row r="3" spans="1:8" s="90" customFormat="1" ht="12" customHeight="1">
      <c r="A3" s="99" t="s">
        <v>677</v>
      </c>
      <c r="B3" s="99"/>
      <c r="C3" s="99"/>
      <c r="D3" s="97"/>
      <c r="F3" s="91"/>
      <c r="G3" s="100"/>
      <c r="H3" s="100"/>
    </row>
    <row r="4" spans="1:8" s="90" customFormat="1" ht="12">
      <c r="A4" s="99"/>
      <c r="B4" s="99"/>
      <c r="C4" s="99"/>
      <c r="D4" s="97"/>
      <c r="F4" s="543"/>
      <c r="G4" s="527" t="s">
        <v>662</v>
      </c>
      <c r="H4" s="100"/>
    </row>
    <row r="5" spans="1:8" s="90" customFormat="1" ht="12">
      <c r="A5" s="99"/>
      <c r="B5" s="99"/>
      <c r="C5" s="99"/>
      <c r="D5" s="97"/>
      <c r="F5" s="298"/>
      <c r="G5" s="527" t="s">
        <v>663</v>
      </c>
      <c r="H5" s="100"/>
    </row>
    <row r="6" spans="1:8" s="145" customFormat="1" ht="12">
      <c r="D6" s="146"/>
      <c r="F6" s="525"/>
      <c r="G6" s="527" t="s">
        <v>404</v>
      </c>
      <c r="H6" s="147"/>
    </row>
    <row r="7" spans="1:8" s="145" customFormat="1" ht="12">
      <c r="D7" s="144"/>
      <c r="F7" s="523"/>
      <c r="G7" s="526" t="s">
        <v>530</v>
      </c>
      <c r="H7" s="401"/>
    </row>
    <row r="8" spans="1:8" s="165" customFormat="1" ht="11.25">
      <c r="A8" s="162"/>
      <c r="B8" s="162"/>
      <c r="C8" s="162"/>
      <c r="D8" s="163"/>
      <c r="F8" s="164"/>
      <c r="G8" s="164"/>
      <c r="H8" s="164"/>
    </row>
    <row r="9" spans="1:8" s="165" customFormat="1" ht="12">
      <c r="A9" s="181" t="s">
        <v>407</v>
      </c>
      <c r="B9" s="162"/>
      <c r="C9" s="162"/>
      <c r="D9" s="166"/>
      <c r="F9" s="90"/>
      <c r="G9" s="102">
        <v>4362492</v>
      </c>
      <c r="H9" s="163"/>
    </row>
    <row r="10" spans="1:8" s="165" customFormat="1" ht="12">
      <c r="A10" s="162" t="s">
        <v>760</v>
      </c>
      <c r="B10" s="162"/>
      <c r="C10" s="162"/>
      <c r="D10" s="166"/>
      <c r="F10" s="90"/>
      <c r="G10" s="102"/>
      <c r="H10" s="163"/>
    </row>
    <row r="11" spans="1:8" s="165" customFormat="1" ht="12">
      <c r="A11" s="181"/>
      <c r="B11" s="162"/>
      <c r="C11" s="162"/>
      <c r="D11" s="166"/>
      <c r="F11" s="90"/>
      <c r="G11" s="102"/>
      <c r="H11" s="163"/>
    </row>
    <row r="12" spans="1:8" s="166" customFormat="1" ht="12">
      <c r="A12" s="90" t="s">
        <v>716</v>
      </c>
      <c r="B12" s="162"/>
      <c r="C12" s="162"/>
      <c r="F12" s="90"/>
      <c r="G12" s="209">
        <v>850127.11</v>
      </c>
      <c r="H12" s="163"/>
    </row>
    <row r="13" spans="1:8" s="166" customFormat="1" ht="12">
      <c r="A13" s="90"/>
      <c r="B13" s="162"/>
      <c r="C13" s="162"/>
      <c r="F13" s="90"/>
      <c r="G13" s="210"/>
      <c r="H13" s="163"/>
    </row>
    <row r="14" spans="1:8" s="166" customFormat="1" ht="12">
      <c r="A14" s="90" t="s">
        <v>675</v>
      </c>
      <c r="B14" s="162"/>
      <c r="C14" s="162"/>
      <c r="F14" s="90"/>
      <c r="G14" s="211">
        <v>-139563.02299999999</v>
      </c>
    </row>
    <row r="15" spans="1:8" s="166" customFormat="1" ht="12">
      <c r="A15" s="90"/>
      <c r="B15" s="162"/>
      <c r="C15" s="162"/>
      <c r="F15" s="90"/>
      <c r="G15" s="103">
        <v>710564.08700000006</v>
      </c>
      <c r="H15" s="167"/>
    </row>
    <row r="16" spans="1:8" s="166" customFormat="1" ht="12">
      <c r="B16" s="162"/>
      <c r="C16" s="162"/>
      <c r="F16" s="90"/>
      <c r="G16" s="103"/>
      <c r="H16" s="167"/>
    </row>
    <row r="17" spans="1:199" s="166" customFormat="1" ht="12">
      <c r="A17" s="90" t="s">
        <v>636</v>
      </c>
      <c r="F17" s="90"/>
      <c r="G17" s="90"/>
    </row>
    <row r="18" spans="1:199" s="165" customFormat="1" ht="12">
      <c r="A18" s="404" t="s">
        <v>637</v>
      </c>
      <c r="B18" s="166"/>
      <c r="C18" s="166"/>
      <c r="D18" s="166"/>
      <c r="F18" s="90"/>
      <c r="G18" s="215"/>
      <c r="H18" s="168"/>
      <c r="GQ18" s="169"/>
    </row>
    <row r="19" spans="1:199" s="165" customFormat="1" ht="12">
      <c r="A19" s="594"/>
      <c r="B19" s="560" t="s">
        <v>702</v>
      </c>
      <c r="C19" s="166"/>
      <c r="D19" s="166"/>
      <c r="F19" s="90"/>
      <c r="G19" s="562">
        <v>201</v>
      </c>
      <c r="H19" s="168"/>
      <c r="GQ19" s="169"/>
    </row>
    <row r="20" spans="1:199" s="165" customFormat="1" ht="12">
      <c r="A20" s="594"/>
      <c r="B20" s="560" t="s">
        <v>703</v>
      </c>
      <c r="C20" s="166"/>
      <c r="D20" s="166"/>
      <c r="F20" s="90"/>
      <c r="G20" s="563">
        <v>-2397</v>
      </c>
      <c r="H20" s="168"/>
      <c r="GQ20" s="169"/>
    </row>
    <row r="21" spans="1:199" s="165" customFormat="1" ht="12">
      <c r="A21" s="214"/>
      <c r="B21" s="166"/>
      <c r="C21" s="166"/>
      <c r="D21" s="166"/>
      <c r="F21" s="90"/>
      <c r="G21" s="215">
        <v>-2196</v>
      </c>
      <c r="H21" s="168"/>
      <c r="GQ21" s="169"/>
    </row>
    <row r="22" spans="1:199" s="165" customFormat="1" ht="12">
      <c r="B22" s="162"/>
      <c r="C22" s="162"/>
      <c r="F22" s="90"/>
      <c r="G22" s="218"/>
      <c r="H22" s="170"/>
    </row>
    <row r="23" spans="1:199" s="165" customFormat="1" ht="12">
      <c r="A23" s="217" t="s">
        <v>754</v>
      </c>
      <c r="B23" s="162"/>
      <c r="C23" s="162"/>
      <c r="F23" s="90"/>
      <c r="G23" s="595"/>
      <c r="H23" s="170"/>
    </row>
    <row r="24" spans="1:199" s="165" customFormat="1" ht="12">
      <c r="A24" s="219" t="s">
        <v>756</v>
      </c>
      <c r="B24" s="162"/>
      <c r="C24" s="162"/>
      <c r="F24" s="90"/>
      <c r="G24" s="596">
        <v>-246515</v>
      </c>
      <c r="H24" s="170"/>
    </row>
    <row r="25" spans="1:199" s="171" customFormat="1" ht="12">
      <c r="A25" s="101"/>
      <c r="B25" s="162"/>
      <c r="C25" s="162"/>
      <c r="F25" s="90"/>
      <c r="G25" s="596"/>
      <c r="H25" s="170"/>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65"/>
      <c r="BZ25" s="165"/>
      <c r="CA25" s="165"/>
      <c r="CB25" s="165"/>
      <c r="CC25" s="165"/>
      <c r="CD25" s="165"/>
      <c r="CE25" s="165"/>
      <c r="CF25" s="165"/>
      <c r="CG25" s="165"/>
      <c r="CH25" s="165"/>
      <c r="CI25" s="165"/>
      <c r="CJ25" s="165"/>
      <c r="CK25" s="165"/>
      <c r="CL25" s="165"/>
      <c r="CM25" s="165"/>
      <c r="CN25" s="165"/>
      <c r="CO25" s="165"/>
      <c r="CP25" s="165"/>
      <c r="CQ25" s="165"/>
      <c r="CR25" s="165"/>
      <c r="CS25" s="165"/>
      <c r="CT25" s="165"/>
      <c r="CU25" s="165"/>
      <c r="CV25" s="165"/>
      <c r="CW25" s="165"/>
      <c r="CX25" s="165"/>
      <c r="CY25" s="165"/>
      <c r="CZ25" s="165"/>
      <c r="DA25" s="165"/>
      <c r="DB25" s="165"/>
      <c r="DC25" s="165"/>
      <c r="DD25" s="165"/>
      <c r="DE25" s="165"/>
      <c r="DF25" s="165"/>
      <c r="DG25" s="165"/>
      <c r="DH25" s="165"/>
      <c r="DI25" s="165"/>
      <c r="DJ25" s="165"/>
      <c r="DK25" s="165"/>
      <c r="DL25" s="165"/>
      <c r="DM25" s="165"/>
      <c r="DN25" s="165"/>
      <c r="DO25" s="165"/>
      <c r="DP25" s="165"/>
      <c r="DQ25" s="165"/>
      <c r="DR25" s="165"/>
      <c r="DS25" s="165"/>
      <c r="DT25" s="165"/>
      <c r="DU25" s="165"/>
      <c r="DV25" s="165"/>
      <c r="DW25" s="165"/>
      <c r="DX25" s="165"/>
      <c r="DY25" s="165"/>
      <c r="DZ25" s="165"/>
      <c r="EA25" s="165"/>
      <c r="EB25" s="165"/>
      <c r="EC25" s="165"/>
      <c r="ED25" s="165"/>
      <c r="EE25" s="165"/>
      <c r="EF25" s="165"/>
      <c r="EG25" s="165"/>
      <c r="EH25" s="165"/>
      <c r="EI25" s="165"/>
      <c r="EJ25" s="165"/>
      <c r="EK25" s="165"/>
      <c r="EL25" s="165"/>
      <c r="EM25" s="165"/>
      <c r="EN25" s="165"/>
      <c r="EO25" s="165"/>
      <c r="EP25" s="165"/>
      <c r="EQ25" s="165"/>
      <c r="ER25" s="165"/>
      <c r="ES25" s="165"/>
      <c r="ET25" s="165"/>
      <c r="EU25" s="165"/>
      <c r="EV25" s="165"/>
      <c r="EW25" s="165"/>
      <c r="EX25" s="165"/>
      <c r="EY25" s="165"/>
      <c r="EZ25" s="165"/>
      <c r="FA25" s="165"/>
      <c r="FB25" s="165"/>
      <c r="FC25" s="165"/>
      <c r="FD25" s="165"/>
      <c r="FE25" s="165"/>
      <c r="FF25" s="165"/>
      <c r="FG25" s="165"/>
      <c r="FH25" s="165"/>
      <c r="FI25" s="165"/>
      <c r="FJ25" s="165"/>
      <c r="FK25" s="165"/>
      <c r="FL25" s="165"/>
      <c r="FM25" s="165"/>
      <c r="FN25" s="165"/>
      <c r="FO25" s="165"/>
      <c r="FP25" s="165"/>
      <c r="FQ25" s="165"/>
      <c r="FR25" s="165"/>
      <c r="FS25" s="165"/>
      <c r="FT25" s="165"/>
      <c r="FU25" s="165"/>
      <c r="FV25" s="165"/>
      <c r="FW25" s="165"/>
      <c r="FX25" s="165"/>
      <c r="FY25" s="165"/>
      <c r="FZ25" s="165"/>
      <c r="GA25" s="165"/>
      <c r="GB25" s="165"/>
      <c r="GC25" s="165"/>
      <c r="GD25" s="165"/>
      <c r="GE25" s="165"/>
      <c r="GF25" s="165"/>
      <c r="GG25" s="165"/>
      <c r="GH25" s="165"/>
      <c r="GI25" s="165"/>
      <c r="GJ25" s="165"/>
    </row>
    <row r="26" spans="1:199" s="165" customFormat="1" ht="12">
      <c r="A26" s="217" t="s">
        <v>750</v>
      </c>
      <c r="F26" s="18"/>
      <c r="G26" s="27">
        <v>-537</v>
      </c>
    </row>
    <row r="27" spans="1:199" s="165" customFormat="1" ht="12">
      <c r="A27" s="166"/>
      <c r="F27" s="18"/>
      <c r="G27" s="27"/>
    </row>
    <row r="28" spans="1:199" s="165" customFormat="1" ht="12">
      <c r="A28" s="222" t="s">
        <v>701</v>
      </c>
      <c r="F28" s="18"/>
      <c r="G28" s="29">
        <v>12583</v>
      </c>
    </row>
    <row r="29" spans="1:199" s="165" customFormat="1" ht="12">
      <c r="A29" s="166"/>
      <c r="F29" s="18"/>
      <c r="G29" s="25"/>
    </row>
    <row r="30" spans="1:199" s="165" customFormat="1" ht="12">
      <c r="A30" s="597" t="s">
        <v>757</v>
      </c>
      <c r="F30" s="90"/>
      <c r="G30" s="225">
        <v>-234469</v>
      </c>
    </row>
    <row r="31" spans="1:199" s="165" customFormat="1" ht="12">
      <c r="A31" s="166"/>
      <c r="F31" s="90"/>
      <c r="G31" s="90"/>
    </row>
    <row r="32" spans="1:199" s="165" customFormat="1" ht="12">
      <c r="A32" s="222" t="s">
        <v>3</v>
      </c>
      <c r="B32" s="561"/>
      <c r="F32" s="90"/>
      <c r="G32" s="90"/>
    </row>
    <row r="33" spans="1:199" s="165" customFormat="1" ht="12">
      <c r="A33" s="243" t="s">
        <v>758</v>
      </c>
      <c r="B33" s="561"/>
      <c r="F33" s="90"/>
      <c r="G33" s="90"/>
    </row>
    <row r="34" spans="1:199" s="165" customFormat="1" ht="12">
      <c r="A34" s="243" t="s">
        <v>759</v>
      </c>
      <c r="B34" s="561"/>
      <c r="F34" s="90"/>
      <c r="G34" s="18">
        <v>2397</v>
      </c>
    </row>
    <row r="35" spans="1:199" s="165" customFormat="1" ht="12">
      <c r="A35" s="166"/>
      <c r="F35" s="90"/>
      <c r="G35" s="90"/>
    </row>
    <row r="36" spans="1:199" s="165" customFormat="1" ht="12">
      <c r="A36" s="166"/>
      <c r="F36" s="90"/>
      <c r="G36" s="90"/>
    </row>
    <row r="37" spans="1:199" s="171" customFormat="1" ht="12.75" thickBot="1">
      <c r="A37" s="172" t="s">
        <v>158</v>
      </c>
      <c r="B37" s="172"/>
      <c r="C37" s="172"/>
      <c r="F37" s="90"/>
      <c r="G37" s="405">
        <v>4838788.0870000003</v>
      </c>
      <c r="H37" s="167"/>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5"/>
      <c r="BQ37" s="165"/>
      <c r="BR37" s="165"/>
      <c r="BS37" s="165"/>
      <c r="BT37" s="165"/>
      <c r="BU37" s="165"/>
      <c r="BV37" s="165"/>
      <c r="BW37" s="165"/>
      <c r="BX37" s="165"/>
      <c r="BY37" s="165"/>
      <c r="BZ37" s="165"/>
      <c r="CA37" s="165"/>
      <c r="CB37" s="165"/>
      <c r="CC37" s="165"/>
      <c r="CD37" s="165"/>
      <c r="CE37" s="165"/>
      <c r="CF37" s="165"/>
      <c r="CG37" s="165"/>
      <c r="CH37" s="165"/>
      <c r="CI37" s="165"/>
      <c r="CJ37" s="165"/>
      <c r="CK37" s="165"/>
      <c r="CL37" s="165"/>
      <c r="CM37" s="165"/>
      <c r="CN37" s="165"/>
      <c r="CO37" s="165"/>
      <c r="CP37" s="165"/>
      <c r="CQ37" s="165"/>
      <c r="CR37" s="165"/>
      <c r="CS37" s="165"/>
      <c r="CT37" s="165"/>
      <c r="CU37" s="165"/>
      <c r="CV37" s="165"/>
      <c r="CW37" s="165"/>
      <c r="CX37" s="165"/>
      <c r="CY37" s="165"/>
      <c r="CZ37" s="165"/>
      <c r="DA37" s="165"/>
      <c r="DB37" s="165"/>
      <c r="DC37" s="165"/>
      <c r="DD37" s="165"/>
      <c r="DE37" s="165"/>
      <c r="DF37" s="165"/>
      <c r="DG37" s="165"/>
      <c r="DH37" s="165"/>
      <c r="DI37" s="165"/>
      <c r="DJ37" s="165"/>
      <c r="DK37" s="165"/>
      <c r="DL37" s="165"/>
      <c r="DM37" s="165"/>
      <c r="DN37" s="165"/>
      <c r="DO37" s="165"/>
      <c r="DP37" s="165"/>
      <c r="DQ37" s="165"/>
      <c r="DR37" s="165"/>
      <c r="DS37" s="165"/>
      <c r="DT37" s="165"/>
      <c r="DU37" s="165"/>
      <c r="DV37" s="165"/>
      <c r="DW37" s="165"/>
      <c r="DX37" s="165"/>
      <c r="DY37" s="165"/>
      <c r="DZ37" s="165"/>
      <c r="EA37" s="165"/>
      <c r="EB37" s="165"/>
      <c r="EC37" s="165"/>
      <c r="ED37" s="165"/>
      <c r="EE37" s="165"/>
      <c r="EF37" s="165"/>
      <c r="EG37" s="165"/>
      <c r="EH37" s="165"/>
      <c r="EI37" s="165"/>
      <c r="EJ37" s="165"/>
      <c r="EK37" s="165"/>
      <c r="EL37" s="165"/>
      <c r="EM37" s="165"/>
      <c r="EN37" s="165"/>
      <c r="EO37" s="165"/>
      <c r="EP37" s="165"/>
      <c r="EQ37" s="165"/>
      <c r="ER37" s="165"/>
      <c r="ES37" s="165"/>
      <c r="ET37" s="165"/>
      <c r="EU37" s="165"/>
      <c r="EV37" s="165"/>
      <c r="EW37" s="165"/>
      <c r="EX37" s="165"/>
      <c r="EY37" s="165"/>
      <c r="EZ37" s="165"/>
      <c r="FA37" s="165"/>
      <c r="FB37" s="165"/>
      <c r="FC37" s="165"/>
      <c r="FD37" s="165"/>
      <c r="FE37" s="165"/>
      <c r="FF37" s="165"/>
      <c r="FG37" s="165"/>
      <c r="FH37" s="165"/>
      <c r="FI37" s="165"/>
      <c r="FJ37" s="165"/>
      <c r="FK37" s="165"/>
      <c r="FL37" s="165"/>
      <c r="FM37" s="165"/>
      <c r="FN37" s="165"/>
      <c r="FO37" s="165"/>
      <c r="FP37" s="165"/>
      <c r="FQ37" s="165"/>
      <c r="FR37" s="165"/>
      <c r="FS37" s="165"/>
      <c r="FT37" s="165"/>
      <c r="FU37" s="165"/>
      <c r="FV37" s="165"/>
      <c r="FW37" s="165"/>
      <c r="FX37" s="165"/>
      <c r="FY37" s="165"/>
      <c r="FZ37" s="165"/>
      <c r="GA37" s="165"/>
      <c r="GB37" s="165"/>
      <c r="GC37" s="165"/>
      <c r="GD37" s="165"/>
      <c r="GE37" s="165"/>
      <c r="GF37" s="165"/>
      <c r="GG37" s="165"/>
      <c r="GH37" s="165"/>
      <c r="GI37" s="165"/>
      <c r="GJ37" s="165"/>
    </row>
    <row r="38" spans="1:199" s="101" customFormat="1" ht="12.75" thickTop="1">
      <c r="A38" s="162" t="s">
        <v>761</v>
      </c>
      <c r="B38" s="104"/>
      <c r="C38" s="104"/>
      <c r="D38" s="104"/>
      <c r="F38" s="90"/>
      <c r="G38" s="104"/>
      <c r="H38" s="104"/>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91"/>
      <c r="FE38" s="91"/>
      <c r="FF38" s="91"/>
      <c r="FG38" s="91"/>
      <c r="FH38" s="91"/>
      <c r="FI38" s="91"/>
      <c r="FJ38" s="91"/>
      <c r="FK38" s="91"/>
      <c r="FL38" s="91"/>
      <c r="FM38" s="91"/>
      <c r="FN38" s="91"/>
      <c r="FO38" s="91"/>
      <c r="FP38" s="91"/>
      <c r="FQ38" s="91"/>
      <c r="FR38" s="91"/>
      <c r="FS38" s="91"/>
      <c r="FT38" s="91"/>
      <c r="FU38" s="91"/>
      <c r="FV38" s="91"/>
      <c r="FW38" s="91"/>
      <c r="FX38" s="91"/>
      <c r="FY38" s="91"/>
      <c r="FZ38" s="91"/>
      <c r="GA38" s="91"/>
      <c r="GB38" s="91"/>
      <c r="GC38" s="91"/>
      <c r="GD38" s="91"/>
      <c r="GE38" s="91"/>
      <c r="GF38" s="91"/>
      <c r="GG38" s="91"/>
      <c r="GH38" s="91"/>
      <c r="GI38" s="91"/>
      <c r="GJ38" s="91"/>
    </row>
    <row r="39" spans="1:199" s="101" customFormat="1" ht="12">
      <c r="A39" s="104"/>
      <c r="B39" s="104"/>
      <c r="C39" s="104"/>
      <c r="D39" s="104"/>
      <c r="G39" s="137"/>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c r="EO39" s="91"/>
      <c r="EP39" s="91"/>
      <c r="EQ39" s="91"/>
      <c r="ER39" s="91"/>
      <c r="ES39" s="91"/>
      <c r="ET39" s="91"/>
      <c r="EU39" s="91"/>
      <c r="EV39" s="91"/>
      <c r="EW39" s="91"/>
      <c r="EX39" s="91"/>
      <c r="EY39" s="91"/>
      <c r="EZ39" s="91"/>
      <c r="FA39" s="91"/>
      <c r="FB39" s="91"/>
      <c r="FC39" s="91"/>
      <c r="FD39" s="91"/>
      <c r="FE39" s="91"/>
      <c r="FF39" s="91"/>
      <c r="FG39" s="91"/>
      <c r="FH39" s="91"/>
      <c r="FI39" s="91"/>
      <c r="FJ39" s="91"/>
      <c r="FK39" s="91"/>
      <c r="FL39" s="91"/>
      <c r="FM39" s="91"/>
      <c r="FN39" s="91"/>
      <c r="FO39" s="91"/>
      <c r="FP39" s="91"/>
      <c r="FQ39" s="91"/>
      <c r="FR39" s="91"/>
      <c r="FS39" s="91"/>
      <c r="FT39" s="91"/>
      <c r="FU39" s="91"/>
      <c r="FV39" s="91"/>
      <c r="FW39" s="91"/>
      <c r="FX39" s="91"/>
      <c r="FY39" s="91"/>
      <c r="FZ39" s="91"/>
      <c r="GA39" s="91"/>
      <c r="GB39" s="91"/>
      <c r="GC39" s="91"/>
      <c r="GD39" s="91"/>
      <c r="GE39" s="91"/>
      <c r="GF39" s="91"/>
      <c r="GG39" s="91"/>
      <c r="GH39" s="91"/>
      <c r="GI39" s="91"/>
      <c r="GJ39" s="91"/>
    </row>
    <row r="40" spans="1:199" s="16" customFormat="1" ht="12">
      <c r="A40" s="71" t="s">
        <v>802</v>
      </c>
      <c r="B40" s="296"/>
      <c r="C40" s="296"/>
      <c r="D40" s="296"/>
      <c r="F40" s="296"/>
      <c r="G40" s="296"/>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row>
    <row r="41" spans="1:199" s="16" customFormat="1" ht="12">
      <c r="D41" s="293"/>
      <c r="F41" s="293"/>
      <c r="G41" s="293"/>
      <c r="H41" s="25"/>
    </row>
    <row r="42" spans="1:199" s="16" customFormat="1" ht="12">
      <c r="D42" s="293"/>
      <c r="F42" s="293"/>
      <c r="G42" s="293"/>
      <c r="H42" s="25"/>
    </row>
    <row r="43" spans="1:199" s="16" customFormat="1" ht="12">
      <c r="D43" s="293"/>
      <c r="F43" s="293"/>
      <c r="G43" s="293"/>
      <c r="H43" s="25"/>
    </row>
    <row r="44" spans="1:199" s="16" customFormat="1" ht="12">
      <c r="D44" s="293"/>
      <c r="F44" s="293"/>
      <c r="G44" s="293"/>
      <c r="H44" s="25"/>
    </row>
    <row r="45" spans="1:199" s="16" customFormat="1" ht="12">
      <c r="D45" s="293"/>
      <c r="F45" s="293"/>
      <c r="G45" s="293"/>
      <c r="H45" s="25"/>
    </row>
    <row r="46" spans="1:199" s="16" customFormat="1" ht="12">
      <c r="D46" s="293"/>
      <c r="F46" s="293"/>
      <c r="G46" s="293"/>
      <c r="H46" s="25"/>
    </row>
    <row r="47" spans="1:199" s="16" customFormat="1" ht="12">
      <c r="D47" s="292"/>
      <c r="F47" s="292"/>
      <c r="G47" s="292"/>
      <c r="H47" s="25"/>
    </row>
    <row r="48" spans="1:199" s="16" customFormat="1" ht="12">
      <c r="A48" s="297" t="s">
        <v>803</v>
      </c>
      <c r="B48" s="64"/>
      <c r="C48" s="14"/>
      <c r="D48" s="292"/>
      <c r="F48" s="292"/>
      <c r="G48" s="292"/>
      <c r="H48" s="25"/>
    </row>
    <row r="49" spans="1:8" s="16" customFormat="1" ht="12">
      <c r="A49" s="297" t="s">
        <v>219</v>
      </c>
      <c r="B49" s="64"/>
      <c r="C49" s="14"/>
      <c r="F49" s="25"/>
      <c r="G49" s="17"/>
      <c r="H49" s="25"/>
    </row>
    <row r="50" spans="1:8" s="16" customFormat="1" ht="12">
      <c r="A50" s="64"/>
      <c r="B50" s="64"/>
      <c r="C50" s="64"/>
      <c r="D50" s="15"/>
      <c r="F50" s="15"/>
      <c r="G50" s="15"/>
      <c r="H50" s="39"/>
    </row>
    <row r="51" spans="1:8" s="16" customFormat="1" ht="12">
      <c r="A51" s="64"/>
      <c r="B51" s="64"/>
      <c r="C51" s="64"/>
      <c r="D51" s="15"/>
      <c r="F51" s="15"/>
      <c r="G51" s="15"/>
      <c r="H51" s="39"/>
    </row>
    <row r="52" spans="1:8" s="16" customFormat="1" ht="12">
      <c r="A52" s="81" t="s">
        <v>810</v>
      </c>
      <c r="B52" s="64"/>
      <c r="C52" s="64"/>
      <c r="D52" s="15"/>
      <c r="F52" s="15"/>
      <c r="G52" s="15"/>
      <c r="H52" s="15"/>
    </row>
    <row r="53" spans="1:8" s="16" customFormat="1" ht="12">
      <c r="A53" s="297" t="s">
        <v>199</v>
      </c>
      <c r="B53" s="40"/>
      <c r="C53" s="40"/>
      <c r="D53" s="15"/>
      <c r="F53" s="15"/>
      <c r="G53" s="15"/>
      <c r="H53" s="15"/>
    </row>
    <row r="54" spans="1:8" s="16" customFormat="1" ht="12">
      <c r="A54" s="64"/>
      <c r="B54" s="64"/>
      <c r="C54" s="64"/>
      <c r="D54" s="39"/>
      <c r="F54" s="39"/>
      <c r="G54" s="39"/>
      <c r="H54" s="39"/>
    </row>
    <row r="55" spans="1:8" s="42" customFormat="1" ht="12">
      <c r="A55" s="64"/>
      <c r="B55" s="64"/>
      <c r="C55" s="64"/>
      <c r="D55" s="312"/>
      <c r="F55" s="312"/>
      <c r="G55" s="312"/>
      <c r="H55" s="312"/>
    </row>
    <row r="56" spans="1:8" ht="12">
      <c r="E56" s="91"/>
    </row>
    <row r="57" spans="1:8" ht="12">
      <c r="E57" s="91"/>
    </row>
    <row r="58" spans="1:8" ht="12">
      <c r="E58" s="91"/>
    </row>
  </sheetData>
  <customSheetViews>
    <customSheetView guid="{84FBBE83-FF6F-4C76-A58E-D04643F715A5}" showPageBreaks="1" printArea="1" view="pageBreakPreview" topLeftCell="A22">
      <selection activeCell="K26" sqref="K26"/>
      <pageMargins left="0.75" right="0.5" top="0.5" bottom="0.25" header="0.5" footer="0.5"/>
      <printOptions horizontalCentered="1"/>
      <pageSetup paperSize="9" fitToWidth="12" fitToHeight="12" orientation="portrait" r:id="rId1"/>
      <headerFooter alignWithMargins="0">
        <oddFooter>&amp;C5 of 11</oddFooter>
      </headerFooter>
    </customSheetView>
  </customSheetViews>
  <phoneticPr fontId="0" type="noConversion"/>
  <printOptions horizontalCentered="1"/>
  <pageMargins left="0.75" right="0.5" top="0.5" bottom="0.25" header="0.5" footer="0.5"/>
  <pageSetup paperSize="9" fitToWidth="12" fitToHeight="12" orientation="portrait" r:id="rId2"/>
  <headerFooter alignWithMargins="0">
    <oddFooter>&amp;C5 of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7"/>
  </sheetPr>
  <dimension ref="A1:IM48"/>
  <sheetViews>
    <sheetView view="pageBreakPreview" zoomScale="90" zoomScaleSheetLayoutView="90" workbookViewId="0">
      <selection activeCell="H1" sqref="H1"/>
    </sheetView>
  </sheetViews>
  <sheetFormatPr defaultRowHeight="12"/>
  <cols>
    <col min="1" max="1" width="5.125" style="90" customWidth="1"/>
    <col min="2" max="2" width="3.625" style="91" customWidth="1"/>
    <col min="3" max="3" width="41.625" style="91" customWidth="1"/>
    <col min="4" max="5" width="5.125" style="91" customWidth="1"/>
    <col min="6" max="6" width="14.125" style="91" customWidth="1"/>
    <col min="7" max="7" width="13.75" style="91" customWidth="1"/>
    <col min="8" max="8" width="12.375" style="91" customWidth="1"/>
    <col min="9" max="16384" width="9" style="91"/>
  </cols>
  <sheetData>
    <row r="1" spans="1:8">
      <c r="A1" s="14" t="str">
        <f>[46]BS!$A$1</f>
        <v>NATIONAL INVESTMENT (UNIT) TRUST</v>
      </c>
      <c r="B1" s="97"/>
      <c r="C1" s="97"/>
      <c r="D1" s="97"/>
      <c r="E1" s="97"/>
      <c r="F1" s="98"/>
      <c r="G1" s="98"/>
      <c r="H1" s="396" t="s">
        <v>610</v>
      </c>
    </row>
    <row r="2" spans="1:8">
      <c r="A2" s="99" t="s">
        <v>81</v>
      </c>
      <c r="B2" s="99"/>
      <c r="C2" s="99"/>
      <c r="D2" s="97"/>
      <c r="E2" s="97"/>
      <c r="F2" s="98"/>
      <c r="G2" s="98"/>
      <c r="H2" s="98"/>
    </row>
    <row r="3" spans="1:8" s="90" customFormat="1">
      <c r="A3" s="99" t="s">
        <v>523</v>
      </c>
      <c r="B3" s="99"/>
      <c r="C3" s="99"/>
      <c r="D3" s="97"/>
      <c r="E3" s="97"/>
      <c r="F3" s="100"/>
      <c r="G3" s="100"/>
      <c r="H3" s="100"/>
    </row>
    <row r="4" spans="1:8" s="90" customFormat="1">
      <c r="A4" s="99" t="s">
        <v>558</v>
      </c>
      <c r="B4" s="99"/>
      <c r="C4" s="99"/>
      <c r="D4" s="97"/>
      <c r="E4" s="97"/>
      <c r="F4" s="100" t="s">
        <v>607</v>
      </c>
      <c r="G4" s="100" t="s">
        <v>608</v>
      </c>
      <c r="H4" s="100"/>
    </row>
    <row r="5" spans="1:8" ht="37.5" customHeight="1">
      <c r="A5" s="100"/>
      <c r="B5" s="100"/>
      <c r="C5" s="100"/>
      <c r="D5" s="204"/>
      <c r="E5" s="204"/>
      <c r="F5" s="250" t="s">
        <v>609</v>
      </c>
      <c r="G5" s="250" t="s">
        <v>611</v>
      </c>
      <c r="H5" s="250" t="s">
        <v>82</v>
      </c>
    </row>
    <row r="6" spans="1:8">
      <c r="A6" s="100"/>
      <c r="B6" s="100"/>
      <c r="C6" s="100"/>
      <c r="D6" s="102"/>
      <c r="E6" s="102"/>
      <c r="F6" s="205"/>
      <c r="G6" s="205"/>
      <c r="H6" s="205"/>
    </row>
    <row r="7" spans="1:8">
      <c r="A7" s="100"/>
      <c r="B7" s="100"/>
      <c r="C7" s="100"/>
      <c r="D7" s="102"/>
      <c r="E7" s="102"/>
      <c r="F7" s="206"/>
      <c r="G7" s="206"/>
      <c r="H7" s="45"/>
    </row>
    <row r="8" spans="1:8">
      <c r="A8" s="100"/>
      <c r="B8" s="100"/>
      <c r="C8" s="100"/>
      <c r="D8" s="102"/>
      <c r="E8" s="102"/>
      <c r="F8" s="206"/>
      <c r="G8" s="206"/>
      <c r="H8" s="206"/>
    </row>
    <row r="9" spans="1:8">
      <c r="A9" s="100" t="s">
        <v>88</v>
      </c>
      <c r="B9" s="100"/>
      <c r="C9" s="100"/>
      <c r="D9" s="102"/>
      <c r="E9" s="90"/>
      <c r="F9" s="102">
        <f>UHF!G9</f>
        <v>4362492</v>
      </c>
      <c r="G9" s="102">
        <v>41487495</v>
      </c>
      <c r="H9" s="102">
        <f>G36</f>
        <v>40776217</v>
      </c>
    </row>
    <row r="10" spans="1:8" s="90" customFormat="1">
      <c r="A10" s="100"/>
      <c r="B10" s="100"/>
      <c r="C10" s="100"/>
      <c r="D10" s="102"/>
      <c r="F10" s="207"/>
      <c r="G10" s="207"/>
      <c r="H10" s="207"/>
    </row>
    <row r="11" spans="1:8" s="90" customFormat="1">
      <c r="A11" s="208" t="s">
        <v>89</v>
      </c>
      <c r="B11" s="100"/>
      <c r="C11" s="100"/>
      <c r="D11" s="102"/>
      <c r="F11" s="209">
        <f>UHF!G12</f>
        <v>850127.11</v>
      </c>
      <c r="G11" s="209">
        <v>1888016</v>
      </c>
      <c r="H11" s="209">
        <f>F11-G11</f>
        <v>-1037888.89</v>
      </c>
    </row>
    <row r="12" spans="1:8" s="90" customFormat="1">
      <c r="A12" s="208"/>
      <c r="B12" s="100"/>
      <c r="C12" s="100"/>
      <c r="D12" s="102"/>
      <c r="F12" s="210"/>
      <c r="G12" s="210"/>
      <c r="H12" s="210"/>
    </row>
    <row r="13" spans="1:8" s="90" customFormat="1">
      <c r="A13" s="208" t="s">
        <v>297</v>
      </c>
      <c r="B13" s="100"/>
      <c r="C13" s="100"/>
      <c r="D13" s="102"/>
      <c r="F13" s="211">
        <f>UHF!G14</f>
        <v>-139563.02299999999</v>
      </c>
      <c r="G13" s="211">
        <v>-7763848</v>
      </c>
      <c r="H13" s="211">
        <f>F13-G13</f>
        <v>7624284.977</v>
      </c>
    </row>
    <row r="14" spans="1:8" s="90" customFormat="1">
      <c r="B14" s="100"/>
      <c r="C14" s="100"/>
      <c r="D14" s="212"/>
      <c r="F14" s="103">
        <f>SUM(F11:F13)</f>
        <v>710564.08700000006</v>
      </c>
      <c r="G14" s="103">
        <f>SUM(G11:G13)</f>
        <v>-5875832</v>
      </c>
      <c r="H14" s="103">
        <f>SUM(H11:H13)</f>
        <v>6586396.0870000003</v>
      </c>
    </row>
    <row r="15" spans="1:8" s="90" customFormat="1">
      <c r="B15" s="100"/>
      <c r="C15" s="100"/>
      <c r="D15" s="212"/>
    </row>
    <row r="16" spans="1:8" s="90" customFormat="1">
      <c r="A16" s="100" t="s">
        <v>90</v>
      </c>
      <c r="C16" s="100"/>
      <c r="D16" s="212"/>
      <c r="F16" s="213" t="e">
        <f>UHF!#REF!</f>
        <v>#REF!</v>
      </c>
      <c r="G16" s="213">
        <v>1377960</v>
      </c>
      <c r="H16" s="213" t="e">
        <f>F16-G16</f>
        <v>#REF!</v>
      </c>
    </row>
    <row r="17" spans="1:247" s="90" customFormat="1">
      <c r="A17" s="214"/>
      <c r="C17" s="100"/>
      <c r="D17" s="212"/>
      <c r="F17" s="371" t="e">
        <f>+F16+F14+F9</f>
        <v>#REF!</v>
      </c>
      <c r="G17" s="371">
        <f>G9+G14+G16</f>
        <v>36989623</v>
      </c>
      <c r="H17" s="371" t="e">
        <f>+H16+H14+H9</f>
        <v>#REF!</v>
      </c>
    </row>
    <row r="18" spans="1:247" s="90" customFormat="1">
      <c r="D18" s="215"/>
    </row>
    <row r="19" spans="1:247">
      <c r="A19" s="90" t="s">
        <v>91</v>
      </c>
      <c r="B19" s="90"/>
      <c r="C19" s="90"/>
      <c r="D19" s="215"/>
      <c r="E19" s="90"/>
      <c r="F19" s="215"/>
      <c r="G19" s="215"/>
      <c r="H19" s="215"/>
      <c r="IM19" s="216" t="s">
        <v>92</v>
      </c>
    </row>
    <row r="20" spans="1:247">
      <c r="A20" s="214" t="s">
        <v>93</v>
      </c>
      <c r="B20" s="90"/>
      <c r="C20" s="90"/>
      <c r="D20" s="215"/>
      <c r="E20" s="90"/>
      <c r="F20" s="215">
        <f>UHF!G19</f>
        <v>201</v>
      </c>
      <c r="G20" s="215">
        <v>3076302</v>
      </c>
      <c r="H20" s="215">
        <f>F20-G20</f>
        <v>-3076101</v>
      </c>
      <c r="IM20" s="216" t="s">
        <v>92</v>
      </c>
    </row>
    <row r="21" spans="1:247">
      <c r="B21" s="90"/>
      <c r="C21" s="90"/>
      <c r="D21" s="215"/>
      <c r="E21" s="90"/>
      <c r="F21" s="215"/>
      <c r="G21" s="215"/>
      <c r="H21" s="215"/>
      <c r="IM21" s="216" t="s">
        <v>92</v>
      </c>
    </row>
    <row r="22" spans="1:247">
      <c r="A22" s="217" t="s">
        <v>94</v>
      </c>
      <c r="B22" s="100"/>
      <c r="C22" s="100"/>
      <c r="D22" s="103"/>
      <c r="F22" s="218"/>
      <c r="G22" s="218"/>
      <c r="H22" s="218"/>
    </row>
    <row r="23" spans="1:247">
      <c r="A23" s="219" t="s">
        <v>95</v>
      </c>
      <c r="B23" s="100"/>
      <c r="C23" s="100"/>
      <c r="D23" s="103"/>
      <c r="F23" s="218">
        <f>UHF!G24</f>
        <v>-246515</v>
      </c>
      <c r="G23" s="218">
        <v>6472300</v>
      </c>
      <c r="H23" s="218">
        <f>F23-G23</f>
        <v>-6718815</v>
      </c>
    </row>
    <row r="24" spans="1:247" s="101" customFormat="1">
      <c r="B24" s="100"/>
      <c r="C24" s="100"/>
      <c r="D24" s="103"/>
      <c r="F24" s="218"/>
      <c r="G24" s="218"/>
      <c r="H24" s="218"/>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row>
    <row r="25" spans="1:247">
      <c r="A25" s="69" t="s">
        <v>488</v>
      </c>
      <c r="F25" s="24">
        <f>UHF!G26</f>
        <v>-537</v>
      </c>
      <c r="G25" s="24">
        <v>896642</v>
      </c>
      <c r="H25" s="220">
        <f>ROUND(F25-G25,0)</f>
        <v>-897179</v>
      </c>
    </row>
    <row r="26" spans="1:247">
      <c r="F26" s="27"/>
      <c r="G26" s="27"/>
      <c r="H26" s="221"/>
    </row>
    <row r="27" spans="1:247">
      <c r="A27" s="90" t="s">
        <v>96</v>
      </c>
      <c r="F27" s="27"/>
      <c r="G27" s="27"/>
      <c r="H27" s="221"/>
    </row>
    <row r="28" spans="1:247">
      <c r="A28" s="214" t="s">
        <v>97</v>
      </c>
      <c r="F28" s="27" t="e">
        <f>UHF!#REF!</f>
        <v>#REF!</v>
      </c>
      <c r="G28" s="27">
        <v>257237</v>
      </c>
      <c r="H28" s="221" t="e">
        <f>ROUND(F28-G28,0)</f>
        <v>#REF!</v>
      </c>
    </row>
    <row r="29" spans="1:247">
      <c r="A29" s="214"/>
      <c r="F29" s="27"/>
      <c r="G29" s="27"/>
      <c r="H29" s="221"/>
    </row>
    <row r="30" spans="1:247">
      <c r="A30" s="90" t="s">
        <v>98</v>
      </c>
      <c r="F30" s="27">
        <f>UHF!G28</f>
        <v>12583</v>
      </c>
      <c r="G30" s="27">
        <v>-2118169</v>
      </c>
      <c r="H30" s="221">
        <f>ROUND(F30-G30,0)</f>
        <v>2130752</v>
      </c>
    </row>
    <row r="31" spans="1:247">
      <c r="F31" s="27"/>
      <c r="G31" s="27"/>
      <c r="H31" s="221"/>
    </row>
    <row r="32" spans="1:247">
      <c r="A32" s="222" t="s">
        <v>99</v>
      </c>
      <c r="F32" s="27"/>
      <c r="G32" s="27"/>
      <c r="H32" s="221"/>
    </row>
    <row r="33" spans="1:247">
      <c r="A33" s="35"/>
      <c r="F33" s="223" t="e">
        <f>UHF!#REF!</f>
        <v>#REF!</v>
      </c>
      <c r="G33" s="223">
        <v>-4797718</v>
      </c>
      <c r="H33" s="224" t="e">
        <f>F33-G33</f>
        <v>#REF!</v>
      </c>
    </row>
    <row r="34" spans="1:247">
      <c r="F34" s="225" t="e">
        <f>SUM(F25:F33)</f>
        <v>#REF!</v>
      </c>
      <c r="G34" s="225">
        <f>SUM(G25:G33)</f>
        <v>-5762008</v>
      </c>
      <c r="H34" s="105" t="e">
        <f>ROUND(SUM(H25:H33),0)</f>
        <v>#REF!</v>
      </c>
    </row>
    <row r="35" spans="1:247">
      <c r="F35" s="90"/>
      <c r="G35" s="90"/>
    </row>
    <row r="36" spans="1:247" s="101" customFormat="1" ht="12.75" thickBot="1">
      <c r="A36" s="226" t="s">
        <v>158</v>
      </c>
      <c r="B36" s="97"/>
      <c r="C36" s="97"/>
      <c r="D36" s="103"/>
      <c r="F36" s="372" t="e">
        <f>F17+F20+F23+F34</f>
        <v>#REF!</v>
      </c>
      <c r="G36" s="372">
        <f>ROUNDUP(G17+G20+G23+G34,0)</f>
        <v>40776217</v>
      </c>
      <c r="H36" s="372" t="e">
        <f>ROUND(H17+H20+H23+H34,0)</f>
        <v>#REF!</v>
      </c>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91"/>
      <c r="GE36" s="91"/>
      <c r="GF36" s="91"/>
      <c r="GG36" s="91"/>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row>
    <row r="37" spans="1:247" s="101" customFormat="1" ht="12.75" thickTop="1">
      <c r="A37" s="104"/>
      <c r="B37" s="104"/>
      <c r="C37" s="104"/>
      <c r="D37" s="104"/>
      <c r="E37" s="104"/>
      <c r="F37" s="104"/>
      <c r="G37" s="104"/>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91"/>
      <c r="GE37" s="91"/>
      <c r="GF37" s="91"/>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row>
    <row r="38" spans="1:247" s="101" customFormat="1">
      <c r="A38" s="104"/>
      <c r="B38" s="104"/>
      <c r="C38" s="104"/>
      <c r="D38" s="104"/>
      <c r="E38" s="104"/>
      <c r="F38" s="137"/>
      <c r="G38" s="137"/>
      <c r="H38" s="137"/>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91"/>
      <c r="FE38" s="91"/>
      <c r="FF38" s="91"/>
      <c r="FG38" s="91"/>
      <c r="FH38" s="91"/>
      <c r="FI38" s="91"/>
      <c r="FJ38" s="91"/>
      <c r="FK38" s="91"/>
      <c r="FL38" s="91"/>
      <c r="FM38" s="91"/>
      <c r="FN38" s="91"/>
      <c r="FO38" s="91"/>
      <c r="FP38" s="91"/>
      <c r="FQ38" s="91"/>
      <c r="FR38" s="91"/>
      <c r="FS38" s="91"/>
      <c r="FT38" s="91"/>
      <c r="FU38" s="91"/>
      <c r="FV38" s="91"/>
      <c r="FW38" s="91"/>
      <c r="FX38" s="91"/>
      <c r="FY38" s="91"/>
      <c r="FZ38" s="91"/>
      <c r="GA38" s="91"/>
      <c r="GB38" s="91"/>
      <c r="GC38" s="91"/>
      <c r="GD38" s="91"/>
      <c r="GE38" s="91"/>
      <c r="GF38" s="91"/>
      <c r="GG38" s="91"/>
      <c r="GH38" s="91"/>
      <c r="GI38" s="91"/>
      <c r="GJ38" s="91"/>
      <c r="GK38" s="91"/>
      <c r="GL38" s="91"/>
      <c r="GM38" s="91"/>
      <c r="GN38" s="91"/>
      <c r="GO38" s="91"/>
      <c r="GP38" s="91"/>
      <c r="GQ38" s="91"/>
      <c r="GR38" s="91"/>
      <c r="GS38" s="91"/>
      <c r="GT38" s="91"/>
      <c r="GU38" s="91"/>
      <c r="GV38" s="91"/>
      <c r="GW38" s="91"/>
      <c r="GX38" s="91"/>
      <c r="GY38" s="91"/>
      <c r="GZ38" s="91"/>
      <c r="HA38" s="91"/>
      <c r="HB38" s="91"/>
      <c r="HC38" s="91"/>
      <c r="HD38" s="91"/>
      <c r="HE38" s="91"/>
      <c r="HF38" s="91"/>
      <c r="HG38" s="91"/>
      <c r="HH38" s="91"/>
      <c r="HI38" s="91"/>
      <c r="HJ38" s="91"/>
      <c r="HK38" s="91"/>
      <c r="HL38" s="91"/>
      <c r="HM38" s="91"/>
      <c r="HN38" s="91"/>
      <c r="HO38" s="91"/>
      <c r="HP38" s="91"/>
      <c r="HQ38" s="91"/>
      <c r="HR38" s="91"/>
      <c r="HS38" s="91"/>
      <c r="HT38" s="91"/>
      <c r="HU38" s="91"/>
      <c r="HV38" s="91"/>
      <c r="HW38" s="91"/>
      <c r="HX38" s="91"/>
      <c r="HY38" s="91"/>
      <c r="HZ38" s="91"/>
      <c r="IA38" s="91"/>
      <c r="IB38" s="91"/>
      <c r="IC38" s="91"/>
      <c r="ID38" s="91"/>
      <c r="IE38" s="91"/>
      <c r="IF38" s="91"/>
    </row>
    <row r="39" spans="1:247" s="16" customFormat="1">
      <c r="E39" s="17"/>
      <c r="F39" s="25"/>
      <c r="G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5"/>
      <c r="HM39" s="25"/>
      <c r="HN39" s="25"/>
      <c r="HO39" s="25"/>
      <c r="HP39" s="25"/>
      <c r="HQ39" s="25"/>
      <c r="HR39" s="25"/>
      <c r="HS39" s="25"/>
      <c r="HT39" s="25"/>
      <c r="HU39" s="25"/>
      <c r="HV39" s="25"/>
      <c r="HW39" s="25"/>
      <c r="HX39" s="25"/>
      <c r="HY39" s="25"/>
      <c r="HZ39" s="25"/>
      <c r="IA39" s="25"/>
      <c r="IB39" s="25"/>
      <c r="IC39" s="25"/>
      <c r="ID39" s="25"/>
      <c r="IE39" s="25"/>
      <c r="IF39" s="25"/>
      <c r="IG39" s="25"/>
      <c r="IH39" s="25"/>
      <c r="II39" s="25"/>
      <c r="IJ39" s="25"/>
      <c r="IK39" s="25"/>
      <c r="IL39" s="25"/>
      <c r="IM39" s="25"/>
    </row>
    <row r="40" spans="1:247" s="16" customFormat="1">
      <c r="E40" s="17"/>
      <c r="F40" s="18"/>
      <c r="G40" s="18"/>
      <c r="H40" s="102"/>
      <c r="I40" s="91"/>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c r="II40" s="25"/>
      <c r="IJ40" s="25"/>
      <c r="IK40" s="25"/>
      <c r="IL40" s="25"/>
      <c r="IM40" s="25"/>
    </row>
    <row r="41" spans="1:247" s="16" customFormat="1">
      <c r="E41" s="17"/>
      <c r="F41" s="25"/>
      <c r="G41" s="25"/>
      <c r="H41" s="102"/>
      <c r="I41" s="91"/>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c r="GF41" s="25"/>
      <c r="GG41" s="25"/>
      <c r="GH41" s="25"/>
      <c r="GI41" s="25"/>
      <c r="GJ41" s="25"/>
      <c r="GK41" s="25"/>
      <c r="GL41" s="25"/>
      <c r="GM41" s="25"/>
      <c r="GN41" s="25"/>
      <c r="GO41" s="25"/>
      <c r="GP41" s="25"/>
      <c r="GQ41" s="25"/>
      <c r="GR41" s="25"/>
      <c r="GS41" s="25"/>
      <c r="GT41" s="25"/>
      <c r="GU41" s="25"/>
      <c r="GV41" s="25"/>
      <c r="GW41" s="25"/>
      <c r="GX41" s="25"/>
      <c r="GY41" s="25"/>
      <c r="GZ41" s="25"/>
      <c r="HA41" s="25"/>
      <c r="HB41" s="25"/>
      <c r="HC41" s="25"/>
      <c r="HD41" s="25"/>
      <c r="HE41" s="25"/>
      <c r="HF41" s="25"/>
      <c r="HG41" s="25"/>
      <c r="HH41" s="25"/>
      <c r="HI41" s="25"/>
      <c r="HJ41" s="25"/>
      <c r="HK41" s="25"/>
      <c r="HL41" s="25"/>
      <c r="HM41" s="25"/>
      <c r="HN41" s="25"/>
      <c r="HO41" s="25"/>
      <c r="HP41" s="25"/>
      <c r="HQ41" s="25"/>
      <c r="HR41" s="25"/>
      <c r="HS41" s="25"/>
      <c r="HT41" s="25"/>
      <c r="HU41" s="25"/>
      <c r="HV41" s="25"/>
      <c r="HW41" s="25"/>
      <c r="HX41" s="25"/>
      <c r="HY41" s="25"/>
      <c r="HZ41" s="25"/>
      <c r="IA41" s="25"/>
      <c r="IB41" s="25"/>
      <c r="IC41" s="25"/>
      <c r="ID41" s="25"/>
      <c r="IE41" s="25"/>
      <c r="IF41" s="25"/>
      <c r="IG41" s="25"/>
      <c r="IH41" s="25"/>
      <c r="II41" s="25"/>
      <c r="IJ41" s="25"/>
      <c r="IK41" s="25"/>
      <c r="IL41" s="25"/>
      <c r="IM41" s="25"/>
    </row>
    <row r="42" spans="1:247" s="38" customFormat="1">
      <c r="E42" s="48"/>
      <c r="F42" s="18"/>
      <c r="G42" s="18"/>
      <c r="H42" s="25"/>
      <c r="I42" s="25"/>
    </row>
    <row r="43" spans="1:247" s="38" customFormat="1">
      <c r="E43" s="48"/>
      <c r="F43" s="18"/>
      <c r="G43" s="18"/>
      <c r="H43" s="25"/>
      <c r="I43" s="25"/>
    </row>
    <row r="44" spans="1:247" s="38" customFormat="1">
      <c r="E44" s="48"/>
      <c r="F44" s="18"/>
      <c r="G44" s="18"/>
      <c r="H44" s="51"/>
    </row>
    <row r="45" spans="1:247" s="38" customFormat="1">
      <c r="E45" s="48"/>
      <c r="F45" s="18"/>
      <c r="G45" s="18"/>
      <c r="H45" s="51"/>
    </row>
    <row r="46" spans="1:247" s="38" customFormat="1">
      <c r="E46" s="48"/>
      <c r="F46" s="18"/>
      <c r="G46" s="18"/>
      <c r="H46" s="51"/>
    </row>
    <row r="47" spans="1:247">
      <c r="H47" s="51"/>
      <c r="I47" s="38"/>
    </row>
    <row r="48" spans="1:247">
      <c r="H48" s="51"/>
      <c r="I48" s="38"/>
    </row>
  </sheetData>
  <customSheetViews>
    <customSheetView guid="{84FBBE83-FF6F-4C76-A58E-D04643F715A5}" scale="90" showPageBreaks="1" printArea="1" view="pageBreakPreview">
      <selection activeCell="H1" sqref="H1"/>
      <pageMargins left="0.75" right="0.5" top="0.5" bottom="0.25" header="0.5" footer="0.5"/>
      <printOptions horizontalCentered="1"/>
      <pageSetup paperSize="9" scale="78" orientation="portrait" horizontalDpi="1200" verticalDpi="1200" r:id="rId1"/>
      <headerFooter alignWithMargins="0"/>
    </customSheetView>
  </customSheetViews>
  <phoneticPr fontId="0" type="noConversion"/>
  <printOptions horizontalCentered="1"/>
  <pageMargins left="0.75" right="0.5" top="0.5" bottom="0.25" header="0.5" footer="0.5"/>
  <pageSetup paperSize="9" scale="78" orientation="portrait" horizontalDpi="1200" verticalDpi="12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14"/>
    <pageSetUpPr fitToPage="1"/>
  </sheetPr>
  <dimension ref="A1:H333"/>
  <sheetViews>
    <sheetView view="pageBreakPreview" zoomScaleNormal="100" zoomScaleSheetLayoutView="100" workbookViewId="0">
      <selection activeCell="I1" sqref="I1:N1048576"/>
    </sheetView>
  </sheetViews>
  <sheetFormatPr defaultRowHeight="15.75"/>
  <cols>
    <col min="1" max="1" width="5.125" style="16" customWidth="1"/>
    <col min="2" max="2" width="3.625" style="16" customWidth="1"/>
    <col min="3" max="3" width="44.75" style="16" customWidth="1"/>
    <col min="4" max="4" width="6.875" style="16" customWidth="1"/>
    <col min="5" max="5" width="4.875" customWidth="1"/>
    <col min="6" max="6" width="1.25" style="21" customWidth="1"/>
    <col min="7" max="7" width="14.875" style="16" customWidth="1"/>
    <col min="8" max="8" width="1.25" style="21" customWidth="1"/>
    <col min="9" max="16384" width="9" style="38"/>
  </cols>
  <sheetData>
    <row r="1" spans="1:8">
      <c r="A1" s="14" t="s">
        <v>657</v>
      </c>
      <c r="B1" s="14"/>
      <c r="C1" s="14"/>
      <c r="D1" s="14"/>
      <c r="F1" s="14"/>
      <c r="G1" s="14"/>
      <c r="H1" s="14"/>
    </row>
    <row r="2" spans="1:8">
      <c r="A2" s="520" t="s">
        <v>807</v>
      </c>
      <c r="B2" s="14"/>
      <c r="C2" s="14"/>
      <c r="D2" s="14"/>
      <c r="F2" s="14"/>
      <c r="G2" s="14"/>
      <c r="H2" s="14"/>
    </row>
    <row r="3" spans="1:8">
      <c r="A3" s="14" t="s">
        <v>677</v>
      </c>
      <c r="B3" s="14"/>
      <c r="C3" s="14"/>
      <c r="D3" s="14"/>
      <c r="F3" s="14"/>
      <c r="G3" s="14"/>
      <c r="H3" s="14"/>
    </row>
    <row r="4" spans="1:8">
      <c r="A4" s="14"/>
      <c r="B4" s="14"/>
      <c r="C4" s="14"/>
      <c r="D4" s="14"/>
      <c r="F4" s="524"/>
      <c r="G4" s="527" t="s">
        <v>662</v>
      </c>
      <c r="H4" s="14"/>
    </row>
    <row r="5" spans="1:8" s="145" customFormat="1" ht="12">
      <c r="A5" s="39"/>
      <c r="B5" s="39"/>
      <c r="C5" s="39"/>
      <c r="D5" s="46"/>
      <c r="F5" s="298"/>
      <c r="G5" s="527" t="s">
        <v>663</v>
      </c>
      <c r="H5" s="147"/>
    </row>
    <row r="6" spans="1:8" s="145" customFormat="1" ht="12">
      <c r="A6" s="39"/>
      <c r="B6" s="39"/>
      <c r="C6" s="39"/>
      <c r="D6" s="435"/>
      <c r="F6" s="539"/>
      <c r="G6" s="527" t="s">
        <v>404</v>
      </c>
      <c r="H6" s="147"/>
    </row>
    <row r="7" spans="1:8" s="145" customFormat="1" ht="12">
      <c r="A7" s="32" t="s">
        <v>197</v>
      </c>
      <c r="B7" s="38"/>
      <c r="C7" s="38"/>
      <c r="D7" s="38"/>
      <c r="F7" s="540"/>
      <c r="G7" s="526" t="s">
        <v>530</v>
      </c>
      <c r="H7" s="401"/>
    </row>
    <row r="8" spans="1:8" s="145" customFormat="1" ht="8.1" customHeight="1">
      <c r="A8" s="35"/>
      <c r="B8" s="16"/>
      <c r="C8" s="16"/>
      <c r="D8" s="21"/>
      <c r="F8" s="21"/>
      <c r="G8" s="18"/>
      <c r="H8" s="173"/>
    </row>
    <row r="9" spans="1:8" s="145" customFormat="1" ht="12">
      <c r="A9" s="222" t="s">
        <v>699</v>
      </c>
      <c r="B9" s="16"/>
      <c r="C9" s="16"/>
      <c r="D9" s="21"/>
      <c r="F9" s="21"/>
      <c r="G9" s="18">
        <v>12046</v>
      </c>
      <c r="H9" s="149"/>
    </row>
    <row r="10" spans="1:8" s="145" customFormat="1" ht="2.25" customHeight="1">
      <c r="A10" s="35"/>
      <c r="B10" s="16"/>
      <c r="C10" s="16"/>
      <c r="D10" s="21"/>
      <c r="F10" s="21"/>
      <c r="G10" s="18"/>
      <c r="H10" s="149"/>
    </row>
    <row r="11" spans="1:8" s="145" customFormat="1" ht="12">
      <c r="A11" s="235" t="s">
        <v>201</v>
      </c>
      <c r="B11" s="16"/>
      <c r="C11" s="16"/>
      <c r="D11" s="21"/>
      <c r="F11" s="21"/>
      <c r="G11" s="18"/>
      <c r="H11" s="149"/>
    </row>
    <row r="12" spans="1:8" s="145" customFormat="1" ht="12">
      <c r="A12" s="214" t="s">
        <v>504</v>
      </c>
      <c r="B12" s="16"/>
      <c r="C12" s="16"/>
      <c r="D12" s="21"/>
      <c r="F12" s="21"/>
      <c r="G12" s="18"/>
      <c r="H12" s="149"/>
    </row>
    <row r="13" spans="1:8" s="145" customFormat="1" ht="12">
      <c r="A13" s="239" t="s">
        <v>762</v>
      </c>
      <c r="B13" s="16"/>
      <c r="C13" s="16"/>
      <c r="D13" s="21"/>
      <c r="F13" s="21"/>
      <c r="G13" s="18">
        <v>201</v>
      </c>
      <c r="H13" s="149"/>
    </row>
    <row r="14" spans="1:8" s="145" customFormat="1" ht="8.1" customHeight="1">
      <c r="A14" s="239"/>
      <c r="B14" s="16"/>
      <c r="C14" s="16"/>
      <c r="D14" s="21"/>
      <c r="F14" s="21"/>
      <c r="G14" s="18"/>
      <c r="H14" s="149"/>
    </row>
    <row r="15" spans="1:8" s="145" customFormat="1" ht="12" hidden="1">
      <c r="A15" s="240" t="s">
        <v>54</v>
      </c>
      <c r="B15" s="16"/>
      <c r="C15" s="16"/>
      <c r="D15" s="21"/>
      <c r="F15" s="21"/>
      <c r="G15" s="18">
        <v>0</v>
      </c>
      <c r="H15" s="149"/>
    </row>
    <row r="16" spans="1:8" s="145" customFormat="1" ht="12" hidden="1">
      <c r="A16" s="192" t="s">
        <v>168</v>
      </c>
      <c r="B16" s="16"/>
      <c r="C16" s="16"/>
      <c r="D16" s="21"/>
      <c r="F16" s="21"/>
      <c r="G16" s="18">
        <v>0</v>
      </c>
      <c r="H16" s="149"/>
    </row>
    <row r="17" spans="1:8" s="145" customFormat="1" ht="12" hidden="1">
      <c r="A17" s="214" t="s">
        <v>568</v>
      </c>
      <c r="B17" s="16"/>
      <c r="C17" s="16"/>
      <c r="D17" s="21"/>
      <c r="F17" s="21"/>
      <c r="G17" s="18">
        <v>0</v>
      </c>
      <c r="H17" s="149"/>
    </row>
    <row r="18" spans="1:8" s="145" customFormat="1" ht="12" customHeight="1">
      <c r="A18" s="32"/>
      <c r="B18" s="337"/>
      <c r="C18" s="337"/>
      <c r="D18" s="337"/>
      <c r="F18" s="406"/>
      <c r="G18" s="108">
        <v>12247</v>
      </c>
      <c r="H18" s="151"/>
    </row>
    <row r="19" spans="1:8" s="145" customFormat="1" ht="12">
      <c r="A19" s="241" t="s">
        <v>41</v>
      </c>
      <c r="B19" s="337"/>
      <c r="C19" s="337"/>
      <c r="D19" s="337"/>
      <c r="F19" s="406"/>
      <c r="G19" s="18"/>
      <c r="H19" s="151"/>
    </row>
    <row r="20" spans="1:8" s="145" customFormat="1" ht="12">
      <c r="A20" s="237"/>
      <c r="B20" s="61"/>
      <c r="C20" s="61"/>
      <c r="D20" s="407"/>
      <c r="F20" s="406"/>
      <c r="G20" s="24"/>
      <c r="H20" s="151"/>
    </row>
    <row r="21" spans="1:8" s="145" customFormat="1" ht="12">
      <c r="A21" s="242" t="s">
        <v>111</v>
      </c>
      <c r="B21" s="337"/>
      <c r="C21" s="337"/>
      <c r="D21" s="56"/>
      <c r="F21" s="42"/>
      <c r="G21" s="27">
        <v>-823932</v>
      </c>
      <c r="H21" s="151"/>
    </row>
    <row r="22" spans="1:8" s="145" customFormat="1" ht="12">
      <c r="A22" s="242" t="s">
        <v>524</v>
      </c>
      <c r="B22" s="337"/>
      <c r="C22" s="337"/>
      <c r="D22" s="56"/>
      <c r="F22" s="42"/>
      <c r="G22" s="27">
        <v>-50283</v>
      </c>
      <c r="H22" s="151"/>
    </row>
    <row r="23" spans="1:8" s="145" customFormat="1" ht="12">
      <c r="A23" s="242" t="s">
        <v>310</v>
      </c>
      <c r="B23" s="337"/>
      <c r="C23" s="337"/>
      <c r="D23" s="56"/>
      <c r="F23" s="42"/>
      <c r="G23" s="27">
        <v>252</v>
      </c>
      <c r="H23" s="151"/>
    </row>
    <row r="24" spans="1:8" s="145" customFormat="1" ht="12">
      <c r="A24" s="38"/>
      <c r="B24" s="61"/>
      <c r="C24" s="61"/>
      <c r="D24" s="407"/>
      <c r="F24" s="406"/>
      <c r="G24" s="108">
        <v>-873963</v>
      </c>
      <c r="H24" s="151"/>
    </row>
    <row r="25" spans="1:8" s="145" customFormat="1" ht="12">
      <c r="A25" s="241" t="s">
        <v>174</v>
      </c>
      <c r="B25" s="61"/>
      <c r="C25" s="61"/>
      <c r="D25" s="407"/>
      <c r="F25" s="406"/>
      <c r="G25" s="25"/>
      <c r="H25" s="151"/>
    </row>
    <row r="26" spans="1:8" s="145" customFormat="1" ht="12">
      <c r="A26" s="242" t="s">
        <v>442</v>
      </c>
      <c r="B26" s="61"/>
      <c r="C26" s="61"/>
      <c r="D26" s="407"/>
      <c r="F26" s="406"/>
      <c r="G26" s="25"/>
      <c r="H26" s="151"/>
    </row>
    <row r="27" spans="1:8" s="145" customFormat="1" ht="12">
      <c r="A27" s="408" t="s">
        <v>443</v>
      </c>
      <c r="B27" s="61"/>
      <c r="C27" s="61"/>
      <c r="D27" s="407"/>
      <c r="F27" s="406"/>
      <c r="G27" s="24">
        <v>1385</v>
      </c>
      <c r="H27" s="151"/>
    </row>
    <row r="28" spans="1:8" s="145" customFormat="1" ht="12">
      <c r="A28" s="16" t="s">
        <v>630</v>
      </c>
      <c r="B28" s="61"/>
      <c r="C28" s="61"/>
      <c r="D28" s="407"/>
      <c r="F28" s="406"/>
      <c r="G28" s="27">
        <v>-46</v>
      </c>
      <c r="H28" s="151"/>
    </row>
    <row r="29" spans="1:8" s="145" customFormat="1" ht="12">
      <c r="A29" s="16" t="s">
        <v>313</v>
      </c>
      <c r="B29" s="61"/>
      <c r="C29" s="61"/>
      <c r="D29" s="407"/>
      <c r="F29" s="406"/>
      <c r="G29" s="27">
        <v>647</v>
      </c>
      <c r="H29" s="151"/>
    </row>
    <row r="30" spans="1:8" s="145" customFormat="1" ht="12">
      <c r="A30" s="16" t="s">
        <v>672</v>
      </c>
      <c r="B30" s="61"/>
      <c r="C30" s="61"/>
      <c r="D30" s="407"/>
      <c r="F30" s="406"/>
      <c r="G30" s="27">
        <v>946</v>
      </c>
      <c r="H30" s="151"/>
    </row>
    <row r="31" spans="1:8" s="145" customFormat="1" ht="12">
      <c r="A31" s="16" t="s">
        <v>571</v>
      </c>
      <c r="B31" s="61"/>
      <c r="C31" s="61"/>
      <c r="D31" s="407"/>
      <c r="F31" s="406"/>
      <c r="G31" s="27">
        <v>-127994</v>
      </c>
      <c r="H31" s="151"/>
    </row>
    <row r="32" spans="1:8" s="145" customFormat="1" ht="12">
      <c r="A32" s="16" t="s">
        <v>191</v>
      </c>
      <c r="B32" s="61"/>
      <c r="C32" s="61"/>
      <c r="D32" s="407"/>
      <c r="F32" s="406"/>
      <c r="G32" s="29">
        <v>1618</v>
      </c>
      <c r="H32" s="151"/>
    </row>
    <row r="33" spans="1:8" s="145" customFormat="1" ht="12">
      <c r="A33" s="241"/>
      <c r="B33" s="61"/>
      <c r="C33" s="61"/>
      <c r="D33" s="407"/>
      <c r="F33" s="406"/>
      <c r="G33" s="25">
        <v>-123444</v>
      </c>
      <c r="H33" s="151"/>
    </row>
    <row r="34" spans="1:8" s="145" customFormat="1" ht="12">
      <c r="A34" s="192"/>
      <c r="B34" s="61"/>
      <c r="C34" s="61"/>
      <c r="D34" s="407"/>
      <c r="F34" s="406"/>
      <c r="G34" s="25"/>
      <c r="H34" s="151"/>
    </row>
    <row r="35" spans="1:8" s="145" customFormat="1" ht="12">
      <c r="A35" s="244" t="s">
        <v>704</v>
      </c>
      <c r="B35" s="61"/>
      <c r="C35" s="61"/>
      <c r="D35" s="407"/>
      <c r="F35" s="42"/>
      <c r="G35" s="108">
        <v>-985160</v>
      </c>
      <c r="H35" s="151"/>
    </row>
    <row r="36" spans="1:8" s="145" customFormat="1" ht="3.75" customHeight="1">
      <c r="A36" s="244"/>
      <c r="B36" s="61"/>
      <c r="C36" s="61"/>
      <c r="D36" s="407"/>
      <c r="F36" s="42"/>
      <c r="G36" s="25"/>
      <c r="H36" s="151"/>
    </row>
    <row r="37" spans="1:8" s="145" customFormat="1" ht="12">
      <c r="A37" s="244" t="s">
        <v>341</v>
      </c>
      <c r="B37" s="61"/>
      <c r="C37" s="61"/>
      <c r="D37" s="407"/>
      <c r="F37" s="42"/>
      <c r="G37" s="25"/>
      <c r="H37" s="151"/>
    </row>
    <row r="38" spans="1:8" s="145" customFormat="1" ht="5.25" customHeight="1">
      <c r="A38" s="244"/>
      <c r="B38" s="61"/>
      <c r="C38" s="61"/>
      <c r="D38" s="407"/>
      <c r="F38" s="42"/>
      <c r="G38" s="25"/>
      <c r="H38" s="151"/>
    </row>
    <row r="39" spans="1:8" s="145" customFormat="1" ht="12">
      <c r="A39" s="90" t="s">
        <v>705</v>
      </c>
      <c r="B39" s="61"/>
      <c r="C39" s="61"/>
      <c r="D39" s="407"/>
      <c r="F39" s="42"/>
      <c r="G39" s="24">
        <v>850127.11</v>
      </c>
      <c r="H39" s="151"/>
    </row>
    <row r="40" spans="1:8" s="145" customFormat="1" ht="12">
      <c r="A40" s="90" t="s">
        <v>706</v>
      </c>
      <c r="B40" s="61"/>
      <c r="C40" s="61"/>
      <c r="D40" s="407"/>
      <c r="F40" s="42"/>
      <c r="G40" s="29">
        <v>-139563.02299999999</v>
      </c>
      <c r="H40" s="151"/>
    </row>
    <row r="41" spans="1:8" s="145" customFormat="1" ht="12">
      <c r="A41" s="245" t="s">
        <v>707</v>
      </c>
      <c r="B41" s="61"/>
      <c r="C41" s="61"/>
      <c r="D41" s="407"/>
      <c r="F41" s="42"/>
      <c r="G41" s="25">
        <v>710564</v>
      </c>
      <c r="H41" s="151"/>
    </row>
    <row r="42" spans="1:8" s="145" customFormat="1" ht="8.1" customHeight="1">
      <c r="A42" s="208"/>
      <c r="B42" s="61"/>
      <c r="C42" s="61"/>
      <c r="D42" s="407"/>
      <c r="F42" s="42"/>
      <c r="G42" s="25"/>
      <c r="H42" s="151"/>
    </row>
    <row r="43" spans="1:8" s="145" customFormat="1" ht="12">
      <c r="A43" s="244" t="s">
        <v>626</v>
      </c>
      <c r="B43" s="61"/>
      <c r="C43" s="61"/>
      <c r="D43" s="407"/>
      <c r="F43" s="42"/>
      <c r="G43" s="25"/>
      <c r="H43" s="151"/>
    </row>
    <row r="44" spans="1:8" s="145" customFormat="1" ht="12">
      <c r="A44" s="246" t="s">
        <v>509</v>
      </c>
      <c r="B44" s="61"/>
      <c r="C44" s="61"/>
      <c r="D44" s="407"/>
      <c r="F44" s="42"/>
      <c r="G44" s="108">
        <v>-274596</v>
      </c>
      <c r="H44" s="151"/>
    </row>
    <row r="45" spans="1:8" s="145" customFormat="1" ht="8.1" customHeight="1">
      <c r="A45" s="240"/>
      <c r="B45" s="61"/>
      <c r="C45" s="61"/>
      <c r="D45" s="407"/>
      <c r="F45" s="42"/>
      <c r="G45" s="25"/>
      <c r="H45" s="151"/>
    </row>
    <row r="46" spans="1:8" s="145" customFormat="1" ht="12">
      <c r="A46" s="90" t="s">
        <v>408</v>
      </c>
      <c r="B46" s="61"/>
      <c r="C46" s="61"/>
      <c r="D46" s="407"/>
      <c r="F46" s="42"/>
      <c r="G46" s="18">
        <v>1340436</v>
      </c>
      <c r="H46" s="151"/>
    </row>
    <row r="47" spans="1:8" s="145" customFormat="1" ht="8.1" customHeight="1">
      <c r="A47" s="90"/>
      <c r="B47" s="61"/>
      <c r="C47" s="61"/>
      <c r="D47" s="407"/>
      <c r="F47" s="42"/>
      <c r="G47" s="18"/>
      <c r="H47" s="151"/>
    </row>
    <row r="48" spans="1:8" s="145" customFormat="1" ht="12.75" thickBot="1">
      <c r="A48" s="244" t="s">
        <v>409</v>
      </c>
      <c r="B48" s="61"/>
      <c r="C48" s="61"/>
      <c r="D48" s="61"/>
      <c r="F48" s="25"/>
      <c r="G48" s="33">
        <v>1065840</v>
      </c>
      <c r="H48" s="151"/>
    </row>
    <row r="49" spans="1:8" s="145" customFormat="1" ht="8.1" customHeight="1" thickTop="1">
      <c r="A49" s="90"/>
      <c r="B49" s="61"/>
      <c r="C49" s="61"/>
      <c r="D49" s="61"/>
      <c r="F49" s="25"/>
      <c r="G49" s="18"/>
      <c r="H49" s="151"/>
    </row>
    <row r="50" spans="1:8" s="145" customFormat="1" ht="12" hidden="1">
      <c r="A50" s="244" t="s">
        <v>409</v>
      </c>
      <c r="B50" s="61"/>
      <c r="C50" s="61"/>
      <c r="D50" s="61"/>
      <c r="F50" s="25"/>
      <c r="G50" s="18"/>
      <c r="H50" s="151"/>
    </row>
    <row r="51" spans="1:8" s="145" customFormat="1" ht="12" hidden="1">
      <c r="A51" s="16" t="s">
        <v>361</v>
      </c>
      <c r="B51" s="61"/>
      <c r="C51" s="61"/>
      <c r="D51" s="23"/>
      <c r="F51" s="25"/>
      <c r="G51" s="18">
        <v>1065840</v>
      </c>
      <c r="H51" s="151"/>
    </row>
    <row r="52" spans="1:8" s="145" customFormat="1" ht="12" hidden="1">
      <c r="A52" s="16" t="s">
        <v>391</v>
      </c>
      <c r="B52" s="61"/>
      <c r="C52" s="61"/>
      <c r="D52" s="94"/>
      <c r="F52" s="25"/>
      <c r="G52" s="18">
        <v>0</v>
      </c>
      <c r="H52" s="151"/>
    </row>
    <row r="53" spans="1:8" s="145" customFormat="1" ht="12.75" hidden="1" thickBot="1">
      <c r="A53" s="38"/>
      <c r="B53" s="61"/>
      <c r="C53" s="182"/>
      <c r="D53" s="61"/>
      <c r="F53" s="25"/>
      <c r="G53" s="33">
        <v>1065840</v>
      </c>
      <c r="H53" s="151"/>
    </row>
    <row r="54" spans="1:8" s="145" customFormat="1" ht="6.75" customHeight="1">
      <c r="A54" s="63"/>
      <c r="B54" s="61"/>
      <c r="C54" s="182"/>
      <c r="D54" s="61"/>
      <c r="F54" s="55"/>
      <c r="G54" s="26"/>
      <c r="H54" s="55"/>
    </row>
    <row r="55" spans="1:8">
      <c r="A55" s="71" t="s">
        <v>802</v>
      </c>
      <c r="B55" s="296"/>
      <c r="C55" s="296"/>
      <c r="D55" s="296"/>
      <c r="F55" s="296"/>
      <c r="G55" s="296"/>
      <c r="H55" s="25"/>
    </row>
    <row r="56" spans="1:8" s="16" customFormat="1" ht="12">
      <c r="F56" s="293"/>
      <c r="G56" s="293"/>
      <c r="H56" s="25"/>
    </row>
    <row r="57" spans="1:8" s="16" customFormat="1" ht="12">
      <c r="F57" s="293"/>
      <c r="G57" s="293"/>
      <c r="H57" s="25"/>
    </row>
    <row r="58" spans="1:8" s="16" customFormat="1" ht="12">
      <c r="F58" s="293"/>
      <c r="G58" s="293"/>
      <c r="H58" s="25"/>
    </row>
    <row r="59" spans="1:8" s="16" customFormat="1" ht="12">
      <c r="F59" s="293"/>
      <c r="G59" s="293"/>
      <c r="H59" s="25"/>
    </row>
    <row r="60" spans="1:8" s="16" customFormat="1" ht="6" customHeight="1">
      <c r="F60" s="292"/>
      <c r="G60" s="313"/>
      <c r="H60" s="25"/>
    </row>
    <row r="61" spans="1:8" s="16" customFormat="1" ht="12">
      <c r="A61" s="297" t="s">
        <v>803</v>
      </c>
      <c r="B61" s="64"/>
      <c r="C61" s="14"/>
      <c r="D61" s="14"/>
      <c r="F61" s="15"/>
      <c r="G61" s="15"/>
      <c r="H61" s="39"/>
    </row>
    <row r="62" spans="1:8" s="16" customFormat="1" ht="12">
      <c r="A62" s="297" t="s">
        <v>219</v>
      </c>
      <c r="B62" s="64"/>
      <c r="C62" s="14"/>
      <c r="D62" s="14"/>
      <c r="F62" s="15"/>
      <c r="G62" s="15"/>
      <c r="H62" s="39"/>
    </row>
    <row r="63" spans="1:8" s="16" customFormat="1" ht="12">
      <c r="A63" s="64"/>
      <c r="B63" s="64"/>
      <c r="C63" s="64"/>
      <c r="D63" s="14"/>
      <c r="F63" s="15"/>
      <c r="G63" s="15"/>
      <c r="H63" s="15"/>
    </row>
    <row r="64" spans="1:8" s="16" customFormat="1" ht="5.25" customHeight="1">
      <c r="A64" s="64"/>
      <c r="B64" s="64"/>
      <c r="C64" s="64"/>
      <c r="D64" s="14"/>
      <c r="F64" s="15"/>
      <c r="G64" s="15"/>
      <c r="H64" s="15"/>
    </row>
    <row r="65" spans="1:8" s="16" customFormat="1" ht="12">
      <c r="A65" s="81" t="s">
        <v>812</v>
      </c>
      <c r="B65" s="64"/>
      <c r="C65" s="64"/>
      <c r="D65" s="14"/>
      <c r="F65" s="39"/>
      <c r="G65" s="39"/>
      <c r="H65" s="39"/>
    </row>
    <row r="66" spans="1:8" s="42" customFormat="1" ht="12">
      <c r="A66" s="297" t="s">
        <v>199</v>
      </c>
      <c r="B66" s="40"/>
      <c r="C66" s="40"/>
      <c r="D66" s="40"/>
      <c r="F66" s="312"/>
      <c r="G66" s="312"/>
      <c r="H66" s="312"/>
    </row>
    <row r="67" spans="1:8">
      <c r="G67" s="18"/>
    </row>
    <row r="68" spans="1:8">
      <c r="G68" s="18"/>
    </row>
    <row r="69" spans="1:8">
      <c r="G69" s="18"/>
    </row>
    <row r="70" spans="1:8">
      <c r="G70" s="18"/>
    </row>
    <row r="71" spans="1:8">
      <c r="G71" s="18"/>
    </row>
    <row r="72" spans="1:8">
      <c r="G72" s="18"/>
    </row>
    <row r="73" spans="1:8">
      <c r="G73" s="18"/>
    </row>
    <row r="74" spans="1:8">
      <c r="G74" s="18"/>
    </row>
    <row r="75" spans="1:8">
      <c r="G75" s="18"/>
    </row>
    <row r="76" spans="1:8">
      <c r="G76" s="18"/>
    </row>
    <row r="77" spans="1:8">
      <c r="G77" s="18"/>
    </row>
    <row r="78" spans="1:8">
      <c r="G78" s="18"/>
    </row>
    <row r="79" spans="1:8">
      <c r="G79" s="18"/>
    </row>
    <row r="80" spans="1:8">
      <c r="G80" s="18"/>
    </row>
    <row r="81" spans="7:7">
      <c r="G81" s="18"/>
    </row>
    <row r="82" spans="7:7">
      <c r="G82" s="18"/>
    </row>
    <row r="83" spans="7:7">
      <c r="G83" s="18"/>
    </row>
    <row r="84" spans="7:7">
      <c r="G84" s="18"/>
    </row>
    <row r="85" spans="7:7">
      <c r="G85" s="18"/>
    </row>
    <row r="86" spans="7:7">
      <c r="G86" s="18"/>
    </row>
    <row r="87" spans="7:7">
      <c r="G87" s="18"/>
    </row>
    <row r="88" spans="7:7">
      <c r="G88" s="18"/>
    </row>
    <row r="89" spans="7:7">
      <c r="G89" s="18"/>
    </row>
    <row r="90" spans="7:7">
      <c r="G90" s="18"/>
    </row>
    <row r="91" spans="7:7">
      <c r="G91" s="18"/>
    </row>
    <row r="92" spans="7:7">
      <c r="G92" s="18"/>
    </row>
    <row r="93" spans="7:7">
      <c r="G93" s="18"/>
    </row>
    <row r="94" spans="7:7">
      <c r="G94" s="18"/>
    </row>
    <row r="95" spans="7:7">
      <c r="G95" s="18"/>
    </row>
    <row r="96" spans="7:7">
      <c r="G96" s="18"/>
    </row>
    <row r="97" spans="7:7">
      <c r="G97" s="18"/>
    </row>
    <row r="98" spans="7:7">
      <c r="G98" s="18"/>
    </row>
    <row r="99" spans="7:7">
      <c r="G99" s="18"/>
    </row>
    <row r="100" spans="7:7">
      <c r="G100" s="18"/>
    </row>
    <row r="101" spans="7:7">
      <c r="G101" s="18"/>
    </row>
    <row r="102" spans="7:7">
      <c r="G102" s="18"/>
    </row>
    <row r="103" spans="7:7">
      <c r="G103" s="18"/>
    </row>
    <row r="104" spans="7:7">
      <c r="G104" s="18"/>
    </row>
    <row r="105" spans="7:7">
      <c r="G105" s="18"/>
    </row>
    <row r="106" spans="7:7">
      <c r="G106" s="18"/>
    </row>
    <row r="107" spans="7:7">
      <c r="G107" s="18"/>
    </row>
    <row r="108" spans="7:7">
      <c r="G108" s="18"/>
    </row>
    <row r="109" spans="7:7">
      <c r="G109" s="18"/>
    </row>
    <row r="110" spans="7:7">
      <c r="G110" s="18"/>
    </row>
    <row r="111" spans="7:7">
      <c r="G111" s="18"/>
    </row>
    <row r="112" spans="7:7">
      <c r="G112" s="18"/>
    </row>
    <row r="113" spans="7:7">
      <c r="G113" s="18"/>
    </row>
    <row r="114" spans="7:7">
      <c r="G114" s="18"/>
    </row>
    <row r="115" spans="7:7">
      <c r="G115" s="18"/>
    </row>
    <row r="116" spans="7:7">
      <c r="G116" s="18"/>
    </row>
    <row r="117" spans="7:7">
      <c r="G117" s="18"/>
    </row>
    <row r="118" spans="7:7">
      <c r="G118" s="18"/>
    </row>
    <row r="119" spans="7:7">
      <c r="G119" s="18"/>
    </row>
    <row r="120" spans="7:7">
      <c r="G120" s="18"/>
    </row>
    <row r="121" spans="7:7">
      <c r="G121" s="18"/>
    </row>
    <row r="122" spans="7:7">
      <c r="G122" s="18"/>
    </row>
    <row r="123" spans="7:7">
      <c r="G123" s="18"/>
    </row>
    <row r="124" spans="7:7">
      <c r="G124" s="18"/>
    </row>
    <row r="125" spans="7:7">
      <c r="G125" s="18"/>
    </row>
    <row r="126" spans="7:7">
      <c r="G126" s="18"/>
    </row>
    <row r="127" spans="7:7">
      <c r="G127" s="18"/>
    </row>
    <row r="128" spans="7:7">
      <c r="G128" s="18"/>
    </row>
    <row r="129" spans="7:7">
      <c r="G129" s="18"/>
    </row>
    <row r="130" spans="7:7">
      <c r="G130" s="18"/>
    </row>
    <row r="131" spans="7:7">
      <c r="G131" s="18"/>
    </row>
    <row r="132" spans="7:7">
      <c r="G132" s="18"/>
    </row>
    <row r="133" spans="7:7">
      <c r="G133" s="18"/>
    </row>
    <row r="134" spans="7:7">
      <c r="G134" s="18"/>
    </row>
    <row r="135" spans="7:7">
      <c r="G135" s="18"/>
    </row>
    <row r="136" spans="7:7">
      <c r="G136" s="18"/>
    </row>
    <row r="137" spans="7:7">
      <c r="G137" s="18"/>
    </row>
    <row r="138" spans="7:7">
      <c r="G138" s="18"/>
    </row>
    <row r="139" spans="7:7">
      <c r="G139" s="18"/>
    </row>
    <row r="140" spans="7:7">
      <c r="G140" s="18"/>
    </row>
    <row r="141" spans="7:7">
      <c r="G141" s="18"/>
    </row>
    <row r="142" spans="7:7">
      <c r="G142" s="18"/>
    </row>
    <row r="143" spans="7:7">
      <c r="G143" s="18"/>
    </row>
    <row r="144" spans="7:7">
      <c r="G144" s="18"/>
    </row>
    <row r="145" spans="7:7">
      <c r="G145" s="18"/>
    </row>
    <row r="146" spans="7:7">
      <c r="G146" s="18"/>
    </row>
    <row r="147" spans="7:7">
      <c r="G147" s="18"/>
    </row>
    <row r="148" spans="7:7">
      <c r="G148" s="18"/>
    </row>
    <row r="149" spans="7:7">
      <c r="G149" s="18"/>
    </row>
    <row r="150" spans="7:7">
      <c r="G150" s="18"/>
    </row>
    <row r="151" spans="7:7">
      <c r="G151" s="18"/>
    </row>
    <row r="152" spans="7:7">
      <c r="G152" s="18"/>
    </row>
    <row r="153" spans="7:7">
      <c r="G153" s="18"/>
    </row>
    <row r="154" spans="7:7">
      <c r="G154" s="18"/>
    </row>
    <row r="155" spans="7:7">
      <c r="G155" s="18"/>
    </row>
    <row r="156" spans="7:7">
      <c r="G156" s="18"/>
    </row>
    <row r="157" spans="7:7">
      <c r="G157" s="18"/>
    </row>
    <row r="158" spans="7:7">
      <c r="G158" s="18"/>
    </row>
    <row r="159" spans="7:7">
      <c r="G159" s="18"/>
    </row>
    <row r="160" spans="7:7">
      <c r="G160" s="18"/>
    </row>
    <row r="161" spans="7:7">
      <c r="G161" s="18"/>
    </row>
    <row r="162" spans="7:7">
      <c r="G162" s="18"/>
    </row>
    <row r="163" spans="7:7">
      <c r="G163" s="18"/>
    </row>
    <row r="164" spans="7:7">
      <c r="G164" s="18"/>
    </row>
    <row r="165" spans="7:7">
      <c r="G165" s="18"/>
    </row>
    <row r="166" spans="7:7">
      <c r="G166" s="18"/>
    </row>
    <row r="167" spans="7:7">
      <c r="G167" s="18"/>
    </row>
    <row r="168" spans="7:7">
      <c r="G168" s="18"/>
    </row>
    <row r="169" spans="7:7">
      <c r="G169" s="18"/>
    </row>
    <row r="170" spans="7:7">
      <c r="G170" s="18"/>
    </row>
    <row r="171" spans="7:7">
      <c r="G171" s="18"/>
    </row>
    <row r="172" spans="7:7">
      <c r="G172" s="18"/>
    </row>
    <row r="173" spans="7:7">
      <c r="G173" s="18"/>
    </row>
    <row r="174" spans="7:7">
      <c r="G174" s="18"/>
    </row>
    <row r="175" spans="7:7">
      <c r="G175" s="18"/>
    </row>
    <row r="176" spans="7:7">
      <c r="G176" s="18"/>
    </row>
    <row r="177" spans="7:7">
      <c r="G177" s="18"/>
    </row>
    <row r="178" spans="7:7">
      <c r="G178" s="18"/>
    </row>
    <row r="179" spans="7:7">
      <c r="G179" s="18"/>
    </row>
    <row r="180" spans="7:7">
      <c r="G180" s="18"/>
    </row>
    <row r="181" spans="7:7">
      <c r="G181" s="18"/>
    </row>
    <row r="182" spans="7:7">
      <c r="G182" s="18"/>
    </row>
    <row r="183" spans="7:7">
      <c r="G183" s="18"/>
    </row>
    <row r="184" spans="7:7">
      <c r="G184" s="18"/>
    </row>
    <row r="185" spans="7:7">
      <c r="G185" s="18"/>
    </row>
    <row r="186" spans="7:7">
      <c r="G186" s="18"/>
    </row>
    <row r="187" spans="7:7">
      <c r="G187" s="18"/>
    </row>
    <row r="188" spans="7:7">
      <c r="G188" s="18"/>
    </row>
    <row r="189" spans="7:7">
      <c r="G189" s="18"/>
    </row>
    <row r="190" spans="7:7">
      <c r="G190" s="18"/>
    </row>
    <row r="191" spans="7:7">
      <c r="G191" s="18"/>
    </row>
    <row r="192" spans="7:7">
      <c r="G192" s="18"/>
    </row>
    <row r="193" spans="7:7">
      <c r="G193" s="18"/>
    </row>
    <row r="194" spans="7:7">
      <c r="G194" s="18"/>
    </row>
    <row r="195" spans="7:7">
      <c r="G195" s="18"/>
    </row>
    <row r="196" spans="7:7">
      <c r="G196" s="18"/>
    </row>
    <row r="197" spans="7:7">
      <c r="G197" s="18"/>
    </row>
    <row r="198" spans="7:7">
      <c r="G198" s="18"/>
    </row>
    <row r="199" spans="7:7">
      <c r="G199" s="18"/>
    </row>
    <row r="200" spans="7:7">
      <c r="G200" s="18"/>
    </row>
    <row r="201" spans="7:7">
      <c r="G201" s="18"/>
    </row>
    <row r="202" spans="7:7">
      <c r="G202" s="18"/>
    </row>
    <row r="203" spans="7:7">
      <c r="G203" s="18"/>
    </row>
    <row r="204" spans="7:7">
      <c r="G204" s="18"/>
    </row>
    <row r="205" spans="7:7">
      <c r="G205" s="18"/>
    </row>
    <row r="206" spans="7:7">
      <c r="G206" s="18"/>
    </row>
    <row r="207" spans="7:7">
      <c r="G207" s="18"/>
    </row>
    <row r="208" spans="7:7">
      <c r="G208" s="18"/>
    </row>
    <row r="209" spans="7:7">
      <c r="G209" s="18"/>
    </row>
    <row r="210" spans="7:7">
      <c r="G210" s="18"/>
    </row>
    <row r="211" spans="7:7">
      <c r="G211" s="18"/>
    </row>
    <row r="212" spans="7:7">
      <c r="G212" s="18"/>
    </row>
    <row r="213" spans="7:7">
      <c r="G213" s="18"/>
    </row>
    <row r="214" spans="7:7">
      <c r="G214" s="18"/>
    </row>
    <row r="215" spans="7:7">
      <c r="G215" s="18"/>
    </row>
    <row r="216" spans="7:7">
      <c r="G216" s="18"/>
    </row>
    <row r="217" spans="7:7">
      <c r="G217" s="18"/>
    </row>
    <row r="218" spans="7:7">
      <c r="G218" s="18"/>
    </row>
    <row r="219" spans="7:7">
      <c r="G219" s="18"/>
    </row>
    <row r="220" spans="7:7">
      <c r="G220" s="18"/>
    </row>
    <row r="221" spans="7:7">
      <c r="G221" s="18"/>
    </row>
    <row r="222" spans="7:7">
      <c r="G222" s="18"/>
    </row>
    <row r="223" spans="7:7">
      <c r="G223" s="18"/>
    </row>
    <row r="224" spans="7:7">
      <c r="G224" s="18"/>
    </row>
    <row r="225" spans="7:7">
      <c r="G225" s="18"/>
    </row>
    <row r="226" spans="7:7">
      <c r="G226" s="18"/>
    </row>
    <row r="227" spans="7:7">
      <c r="G227" s="18"/>
    </row>
    <row r="228" spans="7:7">
      <c r="G228" s="18"/>
    </row>
    <row r="229" spans="7:7">
      <c r="G229" s="18"/>
    </row>
    <row r="230" spans="7:7">
      <c r="G230" s="18"/>
    </row>
    <row r="231" spans="7:7">
      <c r="G231" s="18"/>
    </row>
    <row r="232" spans="7:7">
      <c r="G232" s="18"/>
    </row>
    <row r="233" spans="7:7">
      <c r="G233" s="18"/>
    </row>
    <row r="234" spans="7:7">
      <c r="G234" s="18"/>
    </row>
    <row r="235" spans="7:7">
      <c r="G235" s="18"/>
    </row>
    <row r="236" spans="7:7">
      <c r="G236" s="18"/>
    </row>
    <row r="237" spans="7:7">
      <c r="G237" s="18"/>
    </row>
    <row r="238" spans="7:7">
      <c r="G238" s="18"/>
    </row>
    <row r="239" spans="7:7">
      <c r="G239" s="18"/>
    </row>
    <row r="240" spans="7:7">
      <c r="G240" s="18"/>
    </row>
    <row r="241" spans="7:7">
      <c r="G241" s="18"/>
    </row>
    <row r="242" spans="7:7">
      <c r="G242" s="18"/>
    </row>
    <row r="243" spans="7:7">
      <c r="G243" s="18"/>
    </row>
    <row r="244" spans="7:7">
      <c r="G244" s="18"/>
    </row>
    <row r="245" spans="7:7">
      <c r="G245" s="18"/>
    </row>
    <row r="246" spans="7:7">
      <c r="G246" s="18"/>
    </row>
    <row r="247" spans="7:7">
      <c r="G247" s="18"/>
    </row>
    <row r="248" spans="7:7">
      <c r="G248" s="18"/>
    </row>
    <row r="249" spans="7:7">
      <c r="G249" s="18"/>
    </row>
    <row r="250" spans="7:7">
      <c r="G250" s="18"/>
    </row>
    <row r="251" spans="7:7">
      <c r="G251" s="18"/>
    </row>
    <row r="252" spans="7:7">
      <c r="G252" s="18"/>
    </row>
    <row r="253" spans="7:7">
      <c r="G253" s="18"/>
    </row>
    <row r="254" spans="7:7">
      <c r="G254" s="18"/>
    </row>
    <row r="255" spans="7:7">
      <c r="G255" s="18"/>
    </row>
    <row r="256" spans="7:7">
      <c r="G256" s="18"/>
    </row>
    <row r="257" spans="7:7">
      <c r="G257" s="18"/>
    </row>
    <row r="258" spans="7:7">
      <c r="G258" s="18"/>
    </row>
    <row r="259" spans="7:7">
      <c r="G259" s="18"/>
    </row>
    <row r="260" spans="7:7">
      <c r="G260" s="18"/>
    </row>
    <row r="261" spans="7:7">
      <c r="G261" s="18"/>
    </row>
    <row r="262" spans="7:7">
      <c r="G262" s="18"/>
    </row>
    <row r="263" spans="7:7">
      <c r="G263" s="18"/>
    </row>
    <row r="264" spans="7:7">
      <c r="G264" s="18"/>
    </row>
    <row r="265" spans="7:7">
      <c r="G265" s="18"/>
    </row>
    <row r="266" spans="7:7">
      <c r="G266" s="18"/>
    </row>
    <row r="267" spans="7:7">
      <c r="G267" s="18"/>
    </row>
    <row r="268" spans="7:7">
      <c r="G268" s="18"/>
    </row>
    <row r="269" spans="7:7">
      <c r="G269" s="18"/>
    </row>
    <row r="270" spans="7:7">
      <c r="G270" s="18"/>
    </row>
    <row r="271" spans="7:7">
      <c r="G271" s="18"/>
    </row>
    <row r="272" spans="7:7">
      <c r="G272" s="18"/>
    </row>
    <row r="273" spans="7:7">
      <c r="G273" s="18"/>
    </row>
    <row r="274" spans="7:7">
      <c r="G274" s="18"/>
    </row>
    <row r="275" spans="7:7">
      <c r="G275" s="18"/>
    </row>
    <row r="276" spans="7:7">
      <c r="G276" s="18"/>
    </row>
    <row r="277" spans="7:7">
      <c r="G277" s="18"/>
    </row>
    <row r="278" spans="7:7">
      <c r="G278" s="18"/>
    </row>
    <row r="279" spans="7:7">
      <c r="G279" s="18"/>
    </row>
    <row r="280" spans="7:7">
      <c r="G280" s="18"/>
    </row>
    <row r="281" spans="7:7">
      <c r="G281" s="18"/>
    </row>
    <row r="282" spans="7:7">
      <c r="G282" s="18"/>
    </row>
    <row r="283" spans="7:7">
      <c r="G283" s="18"/>
    </row>
    <row r="284" spans="7:7">
      <c r="G284" s="18"/>
    </row>
    <row r="285" spans="7:7">
      <c r="G285" s="18"/>
    </row>
    <row r="286" spans="7:7">
      <c r="G286" s="18"/>
    </row>
    <row r="287" spans="7:7">
      <c r="G287" s="18"/>
    </row>
    <row r="288" spans="7:7">
      <c r="G288" s="18"/>
    </row>
    <row r="289" spans="7:7">
      <c r="G289" s="18"/>
    </row>
    <row r="290" spans="7:7">
      <c r="G290" s="18"/>
    </row>
    <row r="291" spans="7:7">
      <c r="G291" s="18"/>
    </row>
    <row r="292" spans="7:7">
      <c r="G292" s="18"/>
    </row>
    <row r="293" spans="7:7">
      <c r="G293" s="18"/>
    </row>
    <row r="294" spans="7:7">
      <c r="G294" s="18"/>
    </row>
    <row r="295" spans="7:7">
      <c r="G295" s="18"/>
    </row>
    <row r="296" spans="7:7">
      <c r="G296" s="18"/>
    </row>
    <row r="297" spans="7:7">
      <c r="G297" s="18"/>
    </row>
    <row r="298" spans="7:7">
      <c r="G298" s="18"/>
    </row>
    <row r="299" spans="7:7">
      <c r="G299" s="18"/>
    </row>
    <row r="300" spans="7:7">
      <c r="G300" s="18"/>
    </row>
    <row r="301" spans="7:7">
      <c r="G301" s="18"/>
    </row>
    <row r="302" spans="7:7">
      <c r="G302" s="18"/>
    </row>
    <row r="303" spans="7:7">
      <c r="G303" s="18"/>
    </row>
    <row r="304" spans="7:7">
      <c r="G304" s="18"/>
    </row>
    <row r="305" spans="7:7">
      <c r="G305" s="18"/>
    </row>
    <row r="306" spans="7:7">
      <c r="G306" s="18"/>
    </row>
    <row r="307" spans="7:7">
      <c r="G307" s="18"/>
    </row>
    <row r="308" spans="7:7">
      <c r="G308" s="18"/>
    </row>
    <row r="309" spans="7:7">
      <c r="G309" s="18"/>
    </row>
    <row r="310" spans="7:7">
      <c r="G310" s="18"/>
    </row>
    <row r="311" spans="7:7">
      <c r="G311" s="18"/>
    </row>
    <row r="312" spans="7:7">
      <c r="G312" s="18"/>
    </row>
    <row r="313" spans="7:7">
      <c r="G313" s="18"/>
    </row>
    <row r="314" spans="7:7">
      <c r="G314" s="18"/>
    </row>
    <row r="315" spans="7:7">
      <c r="G315" s="18"/>
    </row>
    <row r="316" spans="7:7">
      <c r="G316" s="18"/>
    </row>
    <row r="317" spans="7:7">
      <c r="G317" s="18"/>
    </row>
    <row r="318" spans="7:7">
      <c r="G318" s="18"/>
    </row>
    <row r="319" spans="7:7">
      <c r="G319" s="18"/>
    </row>
    <row r="320" spans="7:7">
      <c r="G320" s="18"/>
    </row>
    <row r="321" spans="7:7">
      <c r="G321" s="18"/>
    </row>
    <row r="322" spans="7:7">
      <c r="G322" s="18"/>
    </row>
    <row r="323" spans="7:7">
      <c r="G323" s="18"/>
    </row>
    <row r="324" spans="7:7">
      <c r="G324" s="18"/>
    </row>
    <row r="325" spans="7:7">
      <c r="G325" s="18"/>
    </row>
    <row r="326" spans="7:7">
      <c r="G326" s="18"/>
    </row>
    <row r="327" spans="7:7">
      <c r="G327" s="18"/>
    </row>
    <row r="328" spans="7:7">
      <c r="G328" s="18"/>
    </row>
    <row r="329" spans="7:7">
      <c r="G329" s="18"/>
    </row>
    <row r="330" spans="7:7">
      <c r="G330" s="18"/>
    </row>
    <row r="331" spans="7:7">
      <c r="G331" s="18"/>
    </row>
    <row r="332" spans="7:7">
      <c r="G332" s="18"/>
    </row>
    <row r="333" spans="7:7">
      <c r="G333" s="18"/>
    </row>
  </sheetData>
  <customSheetViews>
    <customSheetView guid="{84FBBE83-FF6F-4C76-A58E-D04643F715A5}" showPageBreaks="1" fitToPage="1" printArea="1" hiddenRows="1" view="pageBreakPreview" topLeftCell="A40">
      <selection activeCell="K26" sqref="K26"/>
      <colBreaks count="1" manualBreakCount="1">
        <brk id="11" max="63" man="1"/>
      </colBreaks>
      <pageMargins left="0.75" right="0.5" top="0.5" bottom="0.25" header="0.5" footer="0.5"/>
      <printOptions horizontalCentered="1"/>
      <pageSetup paperSize="9" fitToWidth="12" fitToHeight="12" orientation="portrait" r:id="rId1"/>
      <headerFooter alignWithMargins="0">
        <oddFooter>&amp;C6 of 11</oddFooter>
      </headerFooter>
    </customSheetView>
  </customSheetViews>
  <phoneticPr fontId="7" type="noConversion"/>
  <printOptions horizontalCentered="1"/>
  <pageMargins left="0.75" right="0.5" top="0.5" bottom="0.25" header="0.5" footer="0.5"/>
  <pageSetup paperSize="9" fitToWidth="12" fitToHeight="12" orientation="portrait" r:id="rId2"/>
  <headerFooter alignWithMargins="0">
    <oddFooter>&amp;C6 of 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79"/>
  <sheetViews>
    <sheetView view="pageBreakPreview" topLeftCell="A37" zoomScaleNormal="90" zoomScaleSheetLayoutView="100" workbookViewId="0">
      <selection activeCell="C16" sqref="C16"/>
    </sheetView>
  </sheetViews>
  <sheetFormatPr defaultRowHeight="12"/>
  <cols>
    <col min="1" max="1" width="4.5" style="186" customWidth="1"/>
    <col min="2" max="2" width="55.625" style="186" bestFit="1" customWidth="1"/>
    <col min="3" max="3" width="14.75" style="186" bestFit="1" customWidth="1"/>
    <col min="4" max="4" width="15.125" style="186" bestFit="1" customWidth="1"/>
    <col min="5" max="5" width="15" style="186" bestFit="1" customWidth="1"/>
    <col min="6" max="6" width="9" style="186"/>
    <col min="7" max="7" width="10.875" style="186" bestFit="1" customWidth="1"/>
    <col min="8" max="16384" width="9" style="186"/>
  </cols>
  <sheetData>
    <row r="1" spans="1:6">
      <c r="A1" s="14" t="str">
        <f>[46]BS!$A$1</f>
        <v>NATIONAL INVESTMENT (UNIT) TRUST</v>
      </c>
      <c r="E1" s="398" t="s">
        <v>610</v>
      </c>
    </row>
    <row r="2" spans="1:6">
      <c r="A2" s="99" t="s">
        <v>360</v>
      </c>
    </row>
    <row r="3" spans="1:6">
      <c r="A3" s="99" t="s">
        <v>523</v>
      </c>
    </row>
    <row r="4" spans="1:6">
      <c r="A4" s="99" t="s">
        <v>558</v>
      </c>
      <c r="B4" s="39"/>
      <c r="C4" s="39"/>
      <c r="D4" s="39"/>
    </row>
    <row r="5" spans="1:6">
      <c r="B5" s="38"/>
      <c r="C5" s="38"/>
      <c r="D5" s="38"/>
    </row>
    <row r="6" spans="1:6" ht="24">
      <c r="B6" s="38"/>
      <c r="C6" s="250" t="s">
        <v>609</v>
      </c>
      <c r="D6" s="250" t="s">
        <v>611</v>
      </c>
      <c r="E6" s="373" t="s">
        <v>82</v>
      </c>
    </row>
    <row r="7" spans="1:6">
      <c r="C7" s="604" t="s">
        <v>80</v>
      </c>
      <c r="D7" s="605" t="s">
        <v>100</v>
      </c>
      <c r="E7" s="606"/>
    </row>
    <row r="8" spans="1:6">
      <c r="B8" s="32" t="s">
        <v>197</v>
      </c>
      <c r="C8" s="16"/>
      <c r="D8" s="16"/>
      <c r="E8" s="233"/>
      <c r="F8" s="233"/>
    </row>
    <row r="9" spans="1:6">
      <c r="B9" s="234" t="s">
        <v>71</v>
      </c>
      <c r="C9" s="18">
        <f>'cash flow'!G9</f>
        <v>12046</v>
      </c>
      <c r="D9" s="18">
        <v>-964290</v>
      </c>
      <c r="E9" s="18">
        <f>C9-D9</f>
        <v>976336</v>
      </c>
      <c r="F9" s="233"/>
    </row>
    <row r="10" spans="1:6">
      <c r="B10" s="35"/>
      <c r="C10" s="18"/>
      <c r="D10" s="18"/>
      <c r="E10" s="18"/>
      <c r="F10" s="233"/>
    </row>
    <row r="11" spans="1:6">
      <c r="B11" s="235" t="s">
        <v>201</v>
      </c>
      <c r="C11" s="18"/>
      <c r="D11" s="18"/>
      <c r="E11" s="18"/>
      <c r="F11" s="233"/>
    </row>
    <row r="12" spans="1:6">
      <c r="B12" s="236" t="s">
        <v>554</v>
      </c>
      <c r="C12" s="18"/>
      <c r="D12" s="18"/>
      <c r="E12" s="18"/>
      <c r="F12" s="233"/>
    </row>
    <row r="13" spans="1:6">
      <c r="B13" s="237" t="s">
        <v>2</v>
      </c>
      <c r="C13" s="18"/>
      <c r="D13" s="18"/>
      <c r="E13" s="18"/>
      <c r="F13" s="233"/>
    </row>
    <row r="14" spans="1:6">
      <c r="B14" s="238" t="s">
        <v>1</v>
      </c>
      <c r="C14" s="18" t="e">
        <f>'cash flow'!#REF!</f>
        <v>#REF!</v>
      </c>
      <c r="D14" s="18">
        <v>-257237</v>
      </c>
      <c r="E14" s="18" t="e">
        <f>C14-D14</f>
        <v>#REF!</v>
      </c>
      <c r="F14" s="233"/>
    </row>
    <row r="15" spans="1:6">
      <c r="B15" s="214" t="s">
        <v>74</v>
      </c>
      <c r="C15" s="18">
        <v>0</v>
      </c>
      <c r="D15" s="18">
        <v>0</v>
      </c>
      <c r="E15" s="18">
        <f>C15-D15</f>
        <v>0</v>
      </c>
      <c r="F15" s="233"/>
    </row>
    <row r="16" spans="1:6">
      <c r="B16" s="214" t="s">
        <v>504</v>
      </c>
      <c r="C16" s="18"/>
      <c r="D16" s="18"/>
      <c r="E16" s="18"/>
      <c r="F16" s="233"/>
    </row>
    <row r="17" spans="2:6">
      <c r="B17" s="239" t="s">
        <v>4</v>
      </c>
      <c r="C17" s="18">
        <f>'cash flow'!G13</f>
        <v>201</v>
      </c>
      <c r="D17" s="18">
        <v>3076302</v>
      </c>
      <c r="E17" s="18">
        <f>C17-D17</f>
        <v>-3076101</v>
      </c>
      <c r="F17" s="233"/>
    </row>
    <row r="18" spans="2:6">
      <c r="B18" s="239"/>
      <c r="C18" s="18"/>
      <c r="D18" s="18"/>
      <c r="E18" s="18"/>
      <c r="F18" s="233"/>
    </row>
    <row r="19" spans="2:6">
      <c r="B19" s="240" t="s">
        <v>75</v>
      </c>
      <c r="C19" s="18">
        <f>'cash flow'!G15</f>
        <v>0</v>
      </c>
      <c r="D19" s="18">
        <v>0</v>
      </c>
      <c r="E19" s="18">
        <f>C19-D19</f>
        <v>0</v>
      </c>
      <c r="F19" s="233"/>
    </row>
    <row r="20" spans="2:6" hidden="1">
      <c r="B20" s="240" t="s">
        <v>258</v>
      </c>
      <c r="C20" s="18">
        <v>0</v>
      </c>
      <c r="D20" s="18">
        <v>0</v>
      </c>
      <c r="E20" s="18">
        <f>C20-D20</f>
        <v>0</v>
      </c>
      <c r="F20" s="233"/>
    </row>
    <row r="21" spans="2:6">
      <c r="B21" s="192" t="s">
        <v>168</v>
      </c>
      <c r="C21" s="18">
        <f>'cash flow'!G16</f>
        <v>0</v>
      </c>
      <c r="D21" s="18">
        <v>202091</v>
      </c>
      <c r="E21" s="18">
        <f>C21-D21</f>
        <v>-202091</v>
      </c>
      <c r="F21" s="233"/>
    </row>
    <row r="22" spans="2:6">
      <c r="B22" s="192" t="s">
        <v>568</v>
      </c>
      <c r="C22" s="18">
        <f>'cash flow'!G17</f>
        <v>0</v>
      </c>
      <c r="D22" s="18">
        <v>32335</v>
      </c>
      <c r="E22" s="18">
        <f>C22-D22</f>
        <v>-32335</v>
      </c>
      <c r="F22" s="233"/>
    </row>
    <row r="23" spans="2:6">
      <c r="B23" s="32"/>
      <c r="C23" s="108" t="e">
        <f>SUM(C9:C22)</f>
        <v>#REF!</v>
      </c>
      <c r="D23" s="108">
        <f>SUM(D9:D22)</f>
        <v>2089201</v>
      </c>
      <c r="E23" s="108" t="e">
        <f>SUM(E9:E22)</f>
        <v>#REF!</v>
      </c>
      <c r="F23" s="321" t="e">
        <f>C23-D23</f>
        <v>#REF!</v>
      </c>
    </row>
    <row r="24" spans="2:6">
      <c r="B24" s="241" t="s">
        <v>41</v>
      </c>
      <c r="C24" s="18"/>
      <c r="D24" s="18"/>
      <c r="E24" s="18"/>
      <c r="F24" s="233"/>
    </row>
    <row r="25" spans="2:6">
      <c r="B25" s="242" t="s">
        <v>505</v>
      </c>
      <c r="C25" s="18"/>
      <c r="D25" s="18"/>
      <c r="E25" s="18"/>
      <c r="F25" s="233"/>
    </row>
    <row r="26" spans="2:6">
      <c r="B26" s="237" t="s">
        <v>5</v>
      </c>
      <c r="C26" s="24">
        <f>'cash flow'!G20</f>
        <v>0</v>
      </c>
      <c r="D26" s="24">
        <v>0</v>
      </c>
      <c r="E26" s="24">
        <f>C26-D26</f>
        <v>0</v>
      </c>
      <c r="F26" s="233"/>
    </row>
    <row r="27" spans="2:6">
      <c r="B27" s="242" t="s">
        <v>111</v>
      </c>
      <c r="C27" s="27">
        <f>'cash flow'!G21</f>
        <v>-823932</v>
      </c>
      <c r="D27" s="27">
        <v>3407371</v>
      </c>
      <c r="E27" s="27">
        <f>C27-D27</f>
        <v>-4231303</v>
      </c>
      <c r="F27" s="233"/>
    </row>
    <row r="28" spans="2:6">
      <c r="B28" s="242" t="s">
        <v>310</v>
      </c>
      <c r="C28" s="27">
        <f>'cash flow'!G23</f>
        <v>252</v>
      </c>
      <c r="D28" s="27">
        <v>35266</v>
      </c>
      <c r="E28" s="27">
        <f>C28-D28</f>
        <v>-35014</v>
      </c>
      <c r="F28" s="233"/>
    </row>
    <row r="29" spans="2:6">
      <c r="B29" s="243" t="s">
        <v>528</v>
      </c>
      <c r="C29" s="29">
        <f>BS!H12-BS!F12</f>
        <v>0</v>
      </c>
      <c r="D29" s="29">
        <v>-98269</v>
      </c>
      <c r="E29" s="27">
        <f>C29-D29</f>
        <v>98269</v>
      </c>
      <c r="F29" s="233"/>
    </row>
    <row r="30" spans="2:6">
      <c r="B30" s="38"/>
      <c r="C30" s="108">
        <f>SUM(C26:C29)</f>
        <v>-823680</v>
      </c>
      <c r="D30" s="108">
        <f>SUM(D26:D29)</f>
        <v>3344368</v>
      </c>
      <c r="E30" s="108">
        <f>SUM(E26:E29)</f>
        <v>-4168048</v>
      </c>
      <c r="F30" s="321">
        <f>C30-D30</f>
        <v>-4168048</v>
      </c>
    </row>
    <row r="31" spans="2:6">
      <c r="B31" s="241" t="s">
        <v>174</v>
      </c>
      <c r="C31" s="25"/>
      <c r="D31" s="25"/>
      <c r="E31" s="25"/>
      <c r="F31" s="233"/>
    </row>
    <row r="32" spans="2:6">
      <c r="B32" s="242" t="s">
        <v>506</v>
      </c>
      <c r="C32" s="25"/>
      <c r="D32" s="25"/>
      <c r="E32" s="25"/>
      <c r="F32" s="233"/>
    </row>
    <row r="33" spans="2:7">
      <c r="B33" s="237" t="s">
        <v>34</v>
      </c>
      <c r="C33" s="24">
        <f>'cash flow'!G27</f>
        <v>1385</v>
      </c>
      <c r="D33" s="24">
        <v>15010</v>
      </c>
      <c r="E33" s="24">
        <f>C33-D33</f>
        <v>-13625</v>
      </c>
      <c r="F33" s="233"/>
    </row>
    <row r="34" spans="2:7">
      <c r="B34" s="242" t="s">
        <v>507</v>
      </c>
      <c r="C34" s="27"/>
      <c r="D34" s="27"/>
      <c r="E34" s="27"/>
      <c r="F34" s="233"/>
    </row>
    <row r="35" spans="2:7">
      <c r="B35" s="237" t="s">
        <v>508</v>
      </c>
      <c r="C35" s="27">
        <f>'cash flow'!G29</f>
        <v>647</v>
      </c>
      <c r="D35" s="27">
        <v>-15993</v>
      </c>
      <c r="E35" s="27">
        <f>C35-D35</f>
        <v>16640</v>
      </c>
      <c r="F35" s="233"/>
    </row>
    <row r="36" spans="2:7">
      <c r="B36" s="242" t="s">
        <v>191</v>
      </c>
      <c r="C36" s="29" t="e">
        <f>'cash flow'!#REF!</f>
        <v>#REF!</v>
      </c>
      <c r="D36" s="29">
        <v>20451</v>
      </c>
      <c r="E36" s="29" t="e">
        <f>C36-D36</f>
        <v>#REF!</v>
      </c>
      <c r="F36" s="233"/>
    </row>
    <row r="37" spans="2:7">
      <c r="B37" s="241"/>
      <c r="C37" s="25" t="e">
        <f>SUM(C33:C36)</f>
        <v>#REF!</v>
      </c>
      <c r="D37" s="25">
        <f>SUM(D33:D36)</f>
        <v>19468</v>
      </c>
      <c r="E37" s="25" t="e">
        <f>SUM(E33:E36)</f>
        <v>#REF!</v>
      </c>
      <c r="F37" s="233"/>
    </row>
    <row r="38" spans="2:7">
      <c r="B38" s="192" t="s">
        <v>202</v>
      </c>
      <c r="C38" s="25">
        <f>'cash flow'!G34</f>
        <v>0</v>
      </c>
      <c r="D38" s="25">
        <v>-236683</v>
      </c>
      <c r="E38" s="25">
        <f>C38-D38</f>
        <v>236683</v>
      </c>
      <c r="F38" s="233"/>
    </row>
    <row r="39" spans="2:7">
      <c r="B39" s="244" t="s">
        <v>203</v>
      </c>
      <c r="C39" s="108" t="e">
        <f>C23+C30+C37+C38</f>
        <v>#REF!</v>
      </c>
      <c r="D39" s="108">
        <f>D23+D30+D37+D38</f>
        <v>5216354</v>
      </c>
      <c r="E39" s="108" t="e">
        <f>E23+E30+E37+E38</f>
        <v>#REF!</v>
      </c>
      <c r="F39" s="321" t="e">
        <f>C39-D39</f>
        <v>#REF!</v>
      </c>
      <c r="G39" s="319">
        <v>3900410</v>
      </c>
    </row>
    <row r="40" spans="2:7">
      <c r="B40" s="244"/>
      <c r="C40" s="25"/>
      <c r="D40" s="25"/>
      <c r="E40" s="25"/>
      <c r="F40" s="233"/>
    </row>
    <row r="41" spans="2:7">
      <c r="B41" s="244" t="s">
        <v>175</v>
      </c>
      <c r="C41" s="25"/>
      <c r="D41" s="25"/>
      <c r="E41" s="25"/>
      <c r="F41" s="233"/>
    </row>
    <row r="42" spans="2:7">
      <c r="B42" s="244"/>
      <c r="C42" s="25"/>
      <c r="D42" s="25"/>
      <c r="E42" s="25"/>
      <c r="F42" s="233"/>
    </row>
    <row r="43" spans="2:7">
      <c r="B43" s="90" t="s">
        <v>616</v>
      </c>
      <c r="C43" s="24">
        <f>'cash flow'!G39</f>
        <v>850127.11</v>
      </c>
      <c r="D43" s="24">
        <v>-5855964</v>
      </c>
      <c r="E43" s="24">
        <f>C43-D43</f>
        <v>6706091.1100000003</v>
      </c>
      <c r="F43" s="233"/>
    </row>
    <row r="44" spans="2:7">
      <c r="B44" s="90" t="s">
        <v>109</v>
      </c>
      <c r="C44" s="29">
        <f>'cash flow'!G40</f>
        <v>-139563.02299999999</v>
      </c>
      <c r="D44" s="29">
        <v>-3334611</v>
      </c>
      <c r="E44" s="29">
        <f>C44-D44</f>
        <v>3195047.977</v>
      </c>
      <c r="F44" s="233"/>
    </row>
    <row r="45" spans="2:7">
      <c r="B45" s="245" t="s">
        <v>69</v>
      </c>
      <c r="C45" s="25">
        <f>SUM(C43:C44)</f>
        <v>710564.08700000006</v>
      </c>
      <c r="D45" s="25">
        <f>SUM(D43:D44)</f>
        <v>-9190575</v>
      </c>
      <c r="E45" s="25">
        <f>SUM(E43:E44)</f>
        <v>9901139.0870000012</v>
      </c>
      <c r="F45" s="321">
        <f>C45-D45</f>
        <v>9901139.0869999994</v>
      </c>
    </row>
    <row r="46" spans="2:7">
      <c r="B46" s="208"/>
      <c r="C46" s="25"/>
      <c r="D46" s="25"/>
      <c r="E46" s="25"/>
      <c r="F46" s="233"/>
    </row>
    <row r="47" spans="2:7">
      <c r="B47" s="244" t="s">
        <v>70</v>
      </c>
      <c r="C47" s="25"/>
      <c r="D47" s="25"/>
      <c r="E47" s="25"/>
      <c r="F47" s="233"/>
    </row>
    <row r="48" spans="2:7">
      <c r="B48" s="246" t="s">
        <v>509</v>
      </c>
      <c r="C48" s="108" t="e">
        <f>C39+C45</f>
        <v>#REF!</v>
      </c>
      <c r="D48" s="108">
        <f>D39+D45</f>
        <v>-3974221</v>
      </c>
      <c r="E48" s="108" t="e">
        <f>E39+E45</f>
        <v>#REF!</v>
      </c>
      <c r="F48" s="321" t="e">
        <f>C48-D48</f>
        <v>#REF!</v>
      </c>
    </row>
    <row r="49" spans="2:6">
      <c r="B49" s="240"/>
      <c r="C49" s="25"/>
      <c r="D49" s="25"/>
      <c r="E49" s="25"/>
      <c r="F49" s="233"/>
    </row>
    <row r="50" spans="2:6">
      <c r="B50" s="90" t="s">
        <v>408</v>
      </c>
      <c r="C50" s="18">
        <f>'cash flow'!G46</f>
        <v>1340436</v>
      </c>
      <c r="D50" s="18">
        <v>3400060</v>
      </c>
      <c r="E50" s="18">
        <f>D52</f>
        <v>-574161</v>
      </c>
      <c r="F50" s="233"/>
    </row>
    <row r="51" spans="2:6">
      <c r="B51" s="90"/>
      <c r="C51" s="18"/>
      <c r="D51" s="18"/>
      <c r="E51" s="18"/>
      <c r="F51" s="233"/>
    </row>
    <row r="52" spans="2:6" ht="12.75" thickBot="1">
      <c r="B52" s="244" t="s">
        <v>409</v>
      </c>
      <c r="C52" s="178" t="e">
        <f>C48+C50</f>
        <v>#REF!</v>
      </c>
      <c r="D52" s="178">
        <f>D48+D50</f>
        <v>-574161</v>
      </c>
      <c r="E52" s="178" t="e">
        <f>E48+E50</f>
        <v>#REF!</v>
      </c>
      <c r="F52" s="233"/>
    </row>
    <row r="53" spans="2:6" ht="12.75" thickTop="1">
      <c r="B53" s="90"/>
      <c r="C53" s="18"/>
      <c r="D53" s="18"/>
      <c r="E53" s="247"/>
      <c r="F53" s="233"/>
    </row>
    <row r="54" spans="2:6" hidden="1">
      <c r="B54" s="244" t="s">
        <v>409</v>
      </c>
      <c r="C54" s="18"/>
      <c r="D54" s="18"/>
      <c r="E54" s="247"/>
      <c r="F54" s="233"/>
    </row>
    <row r="55" spans="2:6" hidden="1">
      <c r="B55" s="16" t="s">
        <v>361</v>
      </c>
      <c r="C55" s="18">
        <f>'cash flow'!G51</f>
        <v>1065840</v>
      </c>
      <c r="D55" s="25"/>
      <c r="E55" s="247"/>
      <c r="F55" s="233"/>
    </row>
    <row r="56" spans="2:6" hidden="1">
      <c r="B56" s="16" t="s">
        <v>391</v>
      </c>
      <c r="C56" s="18">
        <f>'cash flow'!G52</f>
        <v>0</v>
      </c>
      <c r="D56" s="25"/>
      <c r="E56" s="247"/>
      <c r="F56" s="233"/>
    </row>
    <row r="57" spans="2:6" ht="12.75" hidden="1" thickBot="1">
      <c r="B57" s="38"/>
      <c r="C57" s="33">
        <f>C55+C56</f>
        <v>1065840</v>
      </c>
      <c r="D57" s="25"/>
      <c r="E57" s="247"/>
      <c r="F57" s="233"/>
    </row>
    <row r="58" spans="2:6">
      <c r="C58" s="233"/>
      <c r="D58" s="248"/>
      <c r="E58" s="233"/>
      <c r="F58" s="233"/>
    </row>
    <row r="59" spans="2:6">
      <c r="C59" s="321" t="e">
        <f>C52-BS!F9</f>
        <v>#REF!</v>
      </c>
      <c r="D59" s="249"/>
      <c r="E59" s="233"/>
      <c r="F59" s="233"/>
    </row>
    <row r="60" spans="2:6">
      <c r="C60" s="233"/>
      <c r="D60" s="249"/>
      <c r="E60" s="233"/>
      <c r="F60" s="233"/>
    </row>
    <row r="61" spans="2:6">
      <c r="C61" s="233"/>
      <c r="D61" s="249"/>
      <c r="E61" s="233"/>
      <c r="F61" s="233"/>
    </row>
    <row r="62" spans="2:6">
      <c r="C62" s="233"/>
      <c r="D62" s="249"/>
      <c r="E62" s="233"/>
      <c r="F62" s="233"/>
    </row>
    <row r="63" spans="2:6">
      <c r="C63" s="233"/>
      <c r="D63" s="249"/>
      <c r="E63" s="233"/>
      <c r="F63" s="233"/>
    </row>
    <row r="64" spans="2:6">
      <c r="C64" s="233"/>
      <c r="D64" s="249"/>
      <c r="E64" s="233"/>
      <c r="F64" s="233"/>
    </row>
    <row r="65" spans="3:6">
      <c r="C65" s="233"/>
      <c r="D65" s="233"/>
      <c r="E65" s="233"/>
      <c r="F65" s="233"/>
    </row>
    <row r="66" spans="3:6">
      <c r="C66" s="233"/>
      <c r="D66" s="233"/>
      <c r="E66" s="233"/>
      <c r="F66" s="233"/>
    </row>
    <row r="67" spans="3:6">
      <c r="C67" s="233"/>
      <c r="D67" s="233"/>
      <c r="E67" s="233"/>
      <c r="F67" s="233"/>
    </row>
    <row r="68" spans="3:6">
      <c r="C68" s="233"/>
      <c r="D68" s="233"/>
      <c r="E68" s="233"/>
      <c r="F68" s="233"/>
    </row>
    <row r="69" spans="3:6">
      <c r="C69" s="233"/>
      <c r="D69" s="233"/>
      <c r="E69" s="233"/>
      <c r="F69" s="233"/>
    </row>
    <row r="70" spans="3:6">
      <c r="C70" s="233"/>
      <c r="D70" s="233"/>
      <c r="E70" s="233"/>
      <c r="F70" s="233"/>
    </row>
    <row r="71" spans="3:6">
      <c r="C71" s="233"/>
      <c r="D71" s="233"/>
      <c r="E71" s="233"/>
      <c r="F71" s="233"/>
    </row>
    <row r="72" spans="3:6">
      <c r="C72" s="233"/>
      <c r="D72" s="233"/>
      <c r="E72" s="233"/>
      <c r="F72" s="233"/>
    </row>
    <row r="73" spans="3:6">
      <c r="C73" s="233"/>
      <c r="D73" s="233"/>
      <c r="E73" s="233"/>
      <c r="F73" s="233"/>
    </row>
    <row r="74" spans="3:6">
      <c r="C74" s="233"/>
      <c r="D74" s="233"/>
      <c r="E74" s="233"/>
      <c r="F74" s="233"/>
    </row>
    <row r="75" spans="3:6">
      <c r="C75" s="233"/>
      <c r="D75" s="233"/>
      <c r="E75" s="233"/>
      <c r="F75" s="233"/>
    </row>
    <row r="76" spans="3:6">
      <c r="C76" s="233"/>
      <c r="D76" s="233"/>
      <c r="E76" s="233"/>
      <c r="F76" s="233"/>
    </row>
    <row r="77" spans="3:6">
      <c r="C77" s="233"/>
      <c r="D77" s="233"/>
      <c r="E77" s="233"/>
      <c r="F77" s="233"/>
    </row>
    <row r="78" spans="3:6">
      <c r="C78" s="233"/>
      <c r="D78" s="233"/>
      <c r="E78" s="233"/>
      <c r="F78" s="233"/>
    </row>
    <row r="79" spans="3:6">
      <c r="C79" s="233"/>
      <c r="D79" s="233"/>
      <c r="E79" s="233"/>
      <c r="F79" s="233"/>
    </row>
  </sheetData>
  <customSheetViews>
    <customSheetView guid="{84FBBE83-FF6F-4C76-A58E-D04643F715A5}" showPageBreaks="1" printArea="1" hiddenRows="1" view="pageBreakPreview" topLeftCell="A37">
      <selection activeCell="C16" sqref="C16"/>
      <colBreaks count="1" manualBreakCount="1">
        <brk id="5" max="1048575" man="1"/>
      </colBreaks>
      <pageMargins left="0.38" right="0.37" top="0.65" bottom="1" header="0.5" footer="0.5"/>
      <pageSetup paperSize="9" scale="80" orientation="portrait" r:id="rId1"/>
      <headerFooter alignWithMargins="0"/>
    </customSheetView>
  </customSheetViews>
  <mergeCells count="1">
    <mergeCell ref="C7:E7"/>
  </mergeCells>
  <phoneticPr fontId="28" type="noConversion"/>
  <pageMargins left="0.38" right="0.37" top="0.65" bottom="1" header="0.5" footer="0.5"/>
  <pageSetup paperSize="9" scale="80" orientation="portrait" r:id="rId2"/>
  <headerFooter alignWithMargins="0"/>
  <colBreaks count="1" manualBreakCount="1">
    <brk id="5" max="1048575" man="1"/>
  </colBreaks>
  <ignoredErrors>
    <ignoredError sqref="E37"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H52"/>
  <sheetViews>
    <sheetView workbookViewId="0">
      <selection activeCell="J21" sqref="J21"/>
    </sheetView>
  </sheetViews>
  <sheetFormatPr defaultRowHeight="15.75"/>
  <cols>
    <col min="1" max="1" width="3.625" style="345" customWidth="1"/>
    <col min="2" max="2" width="37.125" style="345" customWidth="1"/>
    <col min="3" max="3" width="9.125" style="345" customWidth="1"/>
    <col min="4" max="4" width="1.5" style="345" customWidth="1"/>
    <col min="5" max="5" width="9.375" style="345" customWidth="1"/>
    <col min="6" max="6" width="1.5" style="345" customWidth="1"/>
    <col min="7" max="7" width="9.125" style="345" customWidth="1"/>
    <col min="8" max="8" width="1.5" style="345" customWidth="1"/>
    <col min="9" max="16384" width="9" style="345"/>
  </cols>
  <sheetData>
    <row r="1" spans="1:8">
      <c r="A1" s="30" t="s">
        <v>43</v>
      </c>
      <c r="B1" s="341"/>
      <c r="C1" s="342"/>
      <c r="D1" s="342"/>
      <c r="E1" s="343"/>
      <c r="F1" s="344"/>
      <c r="G1" s="344"/>
      <c r="H1" s="344"/>
    </row>
    <row r="2" spans="1:8">
      <c r="A2" s="343" t="str">
        <f>[47]UHF!A3</f>
        <v>FOR THE HALF YEAR AND QUARTER ENDED DECEMBER 31, 2011</v>
      </c>
      <c r="B2" s="343"/>
      <c r="C2" s="342"/>
      <c r="D2" s="342"/>
      <c r="E2" s="346"/>
      <c r="F2" s="344"/>
      <c r="G2" s="344"/>
      <c r="H2" s="344"/>
    </row>
    <row r="3" spans="1:8">
      <c r="A3" s="14" t="s">
        <v>536</v>
      </c>
      <c r="B3" s="343"/>
      <c r="C3" s="342"/>
      <c r="D3" s="342"/>
      <c r="E3" s="343"/>
      <c r="F3" s="344"/>
      <c r="G3" s="344"/>
      <c r="H3" s="344"/>
    </row>
    <row r="4" spans="1:8">
      <c r="B4" s="343"/>
      <c r="C4" s="342"/>
      <c r="D4" s="342"/>
      <c r="E4" s="343"/>
      <c r="F4" s="344"/>
      <c r="G4" s="344"/>
      <c r="H4" s="344"/>
    </row>
    <row r="5" spans="1:8">
      <c r="A5" s="343"/>
      <c r="B5" s="343"/>
      <c r="C5" s="342"/>
      <c r="D5" s="342"/>
      <c r="E5" s="343"/>
      <c r="F5" s="344"/>
      <c r="G5" s="344"/>
      <c r="H5" s="344"/>
    </row>
    <row r="6" spans="1:8">
      <c r="A6" s="343"/>
      <c r="B6" s="343"/>
      <c r="C6" s="607" t="s">
        <v>537</v>
      </c>
      <c r="D6" s="347"/>
      <c r="E6" s="607" t="s">
        <v>538</v>
      </c>
      <c r="F6" s="348"/>
      <c r="G6" s="610" t="s">
        <v>539</v>
      </c>
      <c r="H6" s="344"/>
    </row>
    <row r="7" spans="1:8">
      <c r="A7" s="343"/>
      <c r="B7" s="343"/>
      <c r="C7" s="608"/>
      <c r="D7" s="349"/>
      <c r="E7" s="608"/>
      <c r="F7" s="350"/>
      <c r="G7" s="611"/>
      <c r="H7" s="344"/>
    </row>
    <row r="8" spans="1:8">
      <c r="A8" s="343"/>
      <c r="B8" s="343"/>
      <c r="C8" s="608"/>
      <c r="D8" s="349"/>
      <c r="E8" s="608"/>
      <c r="F8" s="350"/>
      <c r="G8" s="611"/>
      <c r="H8" s="344"/>
    </row>
    <row r="9" spans="1:8">
      <c r="A9" s="351"/>
      <c r="B9" s="352"/>
      <c r="C9" s="609"/>
      <c r="D9" s="353"/>
      <c r="E9" s="609"/>
      <c r="F9" s="354"/>
      <c r="G9" s="612"/>
      <c r="H9" s="355"/>
    </row>
    <row r="10" spans="1:8">
      <c r="A10" s="356"/>
      <c r="B10" s="356"/>
      <c r="C10" s="357" t="s">
        <v>540</v>
      </c>
      <c r="D10" s="358"/>
      <c r="E10" s="357" t="s">
        <v>541</v>
      </c>
      <c r="F10" s="359"/>
      <c r="G10" s="357" t="s">
        <v>542</v>
      </c>
      <c r="H10" s="360"/>
    </row>
    <row r="11" spans="1:8">
      <c r="A11" s="361"/>
      <c r="B11" s="362"/>
      <c r="C11" s="613" t="s">
        <v>569</v>
      </c>
      <c r="D11" s="613"/>
      <c r="E11" s="613"/>
      <c r="F11" s="613"/>
      <c r="G11" s="613"/>
      <c r="H11" s="613"/>
    </row>
    <row r="13" spans="1:8">
      <c r="A13" s="363" t="s">
        <v>543</v>
      </c>
    </row>
    <row r="14" spans="1:8">
      <c r="A14" s="364" t="s">
        <v>34</v>
      </c>
    </row>
    <row r="15" spans="1:8">
      <c r="A15" s="365" t="s">
        <v>548</v>
      </c>
      <c r="C15" s="136">
        <v>179542</v>
      </c>
      <c r="E15" s="136">
        <v>179542</v>
      </c>
      <c r="G15" s="136">
        <f>C15-E15</f>
        <v>0</v>
      </c>
    </row>
    <row r="16" spans="1:8">
      <c r="A16" s="365" t="s">
        <v>168</v>
      </c>
      <c r="C16" s="136">
        <f>'cash flow'!G16</f>
        <v>0</v>
      </c>
      <c r="D16" s="136"/>
      <c r="E16" s="136">
        <f>'Qtr - PnL'!G26</f>
        <v>243213</v>
      </c>
      <c r="F16" s="136"/>
      <c r="G16" s="136">
        <f>C16-E16</f>
        <v>-243213</v>
      </c>
    </row>
    <row r="17" spans="1:7">
      <c r="A17" s="365" t="s">
        <v>568</v>
      </c>
      <c r="C17" s="136">
        <f>'cash flow'!G17</f>
        <v>0</v>
      </c>
      <c r="D17" s="136"/>
      <c r="E17" s="136">
        <f>'Qtr - PnL'!G27</f>
        <v>45801</v>
      </c>
      <c r="F17" s="136"/>
      <c r="G17" s="136">
        <f>C17-E17</f>
        <v>-45801</v>
      </c>
    </row>
    <row r="18" spans="1:7">
      <c r="A18" s="365" t="s">
        <v>246</v>
      </c>
      <c r="C18" s="136">
        <v>6057</v>
      </c>
      <c r="D18" s="136"/>
      <c r="E18" s="136">
        <v>3210</v>
      </c>
      <c r="F18" s="136"/>
      <c r="G18" s="136">
        <f>C18-E18</f>
        <v>2847</v>
      </c>
    </row>
    <row r="19" spans="1:7">
      <c r="A19" s="366"/>
      <c r="C19" s="136"/>
      <c r="D19" s="136"/>
      <c r="E19" s="136"/>
      <c r="F19" s="136"/>
      <c r="G19" s="136"/>
    </row>
    <row r="20" spans="1:7">
      <c r="A20" s="363" t="s">
        <v>299</v>
      </c>
      <c r="C20" s="136"/>
      <c r="D20" s="136"/>
      <c r="E20" s="136"/>
      <c r="F20" s="136"/>
      <c r="G20" s="136"/>
    </row>
    <row r="21" spans="1:7">
      <c r="A21" s="365" t="s">
        <v>545</v>
      </c>
      <c r="C21" s="136">
        <v>11588</v>
      </c>
      <c r="D21" s="136"/>
      <c r="E21" s="136">
        <v>6824</v>
      </c>
      <c r="F21" s="136"/>
      <c r="G21" s="136">
        <f t="shared" ref="G21:G26" si="0">C21-E21</f>
        <v>4764</v>
      </c>
    </row>
    <row r="22" spans="1:7">
      <c r="A22" s="365" t="s">
        <v>544</v>
      </c>
      <c r="C22" s="136">
        <v>0</v>
      </c>
      <c r="D22" s="136"/>
      <c r="E22" s="136">
        <v>0</v>
      </c>
      <c r="F22" s="136"/>
      <c r="G22" s="136">
        <f t="shared" si="0"/>
        <v>0</v>
      </c>
    </row>
    <row r="23" spans="1:7">
      <c r="A23" s="365"/>
      <c r="C23" s="136"/>
      <c r="D23" s="136"/>
      <c r="E23" s="136"/>
      <c r="F23" s="136"/>
      <c r="G23" s="136"/>
    </row>
    <row r="24" spans="1:7">
      <c r="A24" s="302" t="s">
        <v>47</v>
      </c>
      <c r="C24" s="136"/>
      <c r="D24" s="136"/>
      <c r="E24" s="136"/>
      <c r="F24" s="136"/>
      <c r="G24" s="136"/>
    </row>
    <row r="25" spans="1:7">
      <c r="A25" s="365" t="s">
        <v>525</v>
      </c>
      <c r="C25" s="136">
        <v>0</v>
      </c>
      <c r="D25" s="136"/>
      <c r="E25" s="136">
        <v>0</v>
      </c>
      <c r="F25" s="136"/>
      <c r="G25" s="136">
        <f t="shared" si="0"/>
        <v>0</v>
      </c>
    </row>
    <row r="26" spans="1:7">
      <c r="A26" s="365" t="s">
        <v>527</v>
      </c>
      <c r="C26" s="136">
        <v>1747</v>
      </c>
      <c r="D26" s="136"/>
      <c r="E26" s="136">
        <v>1747</v>
      </c>
      <c r="F26" s="136"/>
      <c r="G26" s="136">
        <f t="shared" si="0"/>
        <v>0</v>
      </c>
    </row>
    <row r="27" spans="1:7">
      <c r="A27" s="365" t="s">
        <v>526</v>
      </c>
      <c r="C27" s="136"/>
      <c r="D27" s="136"/>
      <c r="E27" s="136"/>
      <c r="F27" s="136"/>
      <c r="G27" s="136"/>
    </row>
    <row r="28" spans="1:7">
      <c r="A28" s="242"/>
      <c r="C28" s="136"/>
      <c r="D28" s="136"/>
      <c r="E28" s="136"/>
      <c r="F28" s="136"/>
      <c r="G28" s="136"/>
    </row>
    <row r="29" spans="1:7">
      <c r="A29" s="363" t="s">
        <v>440</v>
      </c>
      <c r="C29" s="136"/>
      <c r="D29" s="136"/>
      <c r="E29" s="136"/>
      <c r="F29" s="136"/>
      <c r="G29" s="136"/>
    </row>
    <row r="30" spans="1:7">
      <c r="A30" s="365" t="s">
        <v>525</v>
      </c>
      <c r="C30" s="136">
        <v>0</v>
      </c>
      <c r="D30" s="136"/>
      <c r="E30" s="136">
        <v>0</v>
      </c>
      <c r="F30" s="136"/>
      <c r="G30" s="136">
        <f>C30-E30</f>
        <v>0</v>
      </c>
    </row>
    <row r="31" spans="1:7">
      <c r="A31" s="365" t="s">
        <v>546</v>
      </c>
      <c r="C31" s="136">
        <v>212</v>
      </c>
      <c r="D31" s="136"/>
      <c r="E31" s="136">
        <v>212</v>
      </c>
      <c r="F31" s="136"/>
      <c r="G31" s="136">
        <f>C31-E31</f>
        <v>0</v>
      </c>
    </row>
    <row r="32" spans="1:7">
      <c r="A32" s="365" t="s">
        <v>14</v>
      </c>
      <c r="C32" s="136">
        <v>0</v>
      </c>
      <c r="D32" s="136"/>
      <c r="E32" s="136">
        <v>0</v>
      </c>
      <c r="F32" s="136"/>
      <c r="G32" s="136">
        <f>C32-E32</f>
        <v>0</v>
      </c>
    </row>
    <row r="33" spans="1:7">
      <c r="A33" s="363"/>
      <c r="C33" s="136"/>
      <c r="D33" s="136"/>
      <c r="E33" s="136"/>
      <c r="F33" s="136"/>
      <c r="G33" s="136"/>
    </row>
    <row r="34" spans="1:7">
      <c r="A34" s="363" t="s">
        <v>441</v>
      </c>
      <c r="C34" s="136"/>
      <c r="D34" s="136"/>
      <c r="E34" s="136"/>
      <c r="F34" s="136"/>
      <c r="G34" s="136"/>
    </row>
    <row r="35" spans="1:7">
      <c r="A35" s="365" t="s">
        <v>525</v>
      </c>
      <c r="C35" s="136">
        <v>0</v>
      </c>
      <c r="D35" s="136"/>
      <c r="E35" s="136">
        <v>0</v>
      </c>
      <c r="F35" s="136"/>
      <c r="G35" s="136">
        <f>C35-E35</f>
        <v>0</v>
      </c>
    </row>
    <row r="36" spans="1:7">
      <c r="A36" s="365" t="s">
        <v>547</v>
      </c>
      <c r="C36" s="136">
        <v>1114</v>
      </c>
      <c r="D36" s="136"/>
      <c r="E36" s="136">
        <v>1114</v>
      </c>
      <c r="F36" s="136"/>
      <c r="G36" s="136">
        <f>C36-E36</f>
        <v>0</v>
      </c>
    </row>
    <row r="37" spans="1:7">
      <c r="A37" s="365" t="s">
        <v>14</v>
      </c>
      <c r="C37" s="136">
        <v>0</v>
      </c>
      <c r="D37" s="136"/>
      <c r="E37" s="136">
        <v>0</v>
      </c>
      <c r="F37" s="136"/>
      <c r="G37" s="136">
        <f>C37-E37</f>
        <v>0</v>
      </c>
    </row>
    <row r="38" spans="1:7">
      <c r="A38" s="363"/>
      <c r="C38" s="136"/>
      <c r="D38" s="136"/>
      <c r="E38" s="136"/>
      <c r="F38" s="136"/>
      <c r="G38" s="136"/>
    </row>
    <row r="39" spans="1:7">
      <c r="A39" s="363"/>
      <c r="C39" s="136"/>
      <c r="D39" s="136"/>
      <c r="E39" s="136"/>
      <c r="F39" s="136"/>
      <c r="G39" s="136"/>
    </row>
    <row r="40" spans="1:7">
      <c r="A40" s="365"/>
      <c r="C40" s="136"/>
      <c r="D40" s="136"/>
      <c r="E40" s="136"/>
      <c r="F40" s="136"/>
      <c r="G40" s="136"/>
    </row>
    <row r="41" spans="1:7">
      <c r="A41" s="365"/>
      <c r="C41" s="136"/>
      <c r="D41" s="136"/>
      <c r="E41" s="136"/>
      <c r="F41" s="136"/>
      <c r="G41" s="136"/>
    </row>
    <row r="42" spans="1:7">
      <c r="A42" s="365"/>
      <c r="C42" s="136"/>
      <c r="D42" s="136"/>
      <c r="E42" s="136"/>
      <c r="F42" s="136"/>
      <c r="G42" s="136"/>
    </row>
    <row r="43" spans="1:7">
      <c r="A43" s="365"/>
      <c r="C43" s="136"/>
      <c r="D43" s="136"/>
      <c r="E43" s="136"/>
      <c r="F43" s="136"/>
      <c r="G43" s="136"/>
    </row>
    <row r="44" spans="1:7">
      <c r="A44" s="367"/>
      <c r="C44" s="136"/>
      <c r="D44" s="136"/>
      <c r="E44" s="136"/>
      <c r="F44" s="136"/>
      <c r="G44" s="136"/>
    </row>
    <row r="45" spans="1:7">
      <c r="A45" s="363"/>
      <c r="C45" s="136"/>
      <c r="D45" s="136"/>
      <c r="E45" s="136"/>
      <c r="F45" s="136"/>
      <c r="G45" s="136"/>
    </row>
    <row r="46" spans="1:7">
      <c r="A46" s="365"/>
      <c r="C46" s="136"/>
      <c r="D46" s="136"/>
      <c r="E46" s="136"/>
      <c r="F46" s="136"/>
      <c r="G46" s="136"/>
    </row>
    <row r="47" spans="1:7">
      <c r="A47" s="365"/>
      <c r="C47" s="136"/>
      <c r="D47" s="136"/>
      <c r="E47" s="136"/>
      <c r="F47" s="136"/>
      <c r="G47" s="136"/>
    </row>
    <row r="48" spans="1:7">
      <c r="A48" s="365"/>
      <c r="C48" s="136"/>
      <c r="D48" s="136"/>
      <c r="E48" s="136"/>
      <c r="F48" s="136"/>
      <c r="G48" s="136"/>
    </row>
    <row r="49" spans="1:7">
      <c r="A49" s="363"/>
      <c r="C49" s="136"/>
      <c r="D49" s="136"/>
      <c r="E49" s="136"/>
      <c r="F49" s="136"/>
      <c r="G49" s="136"/>
    </row>
    <row r="50" spans="1:7">
      <c r="A50" s="365"/>
      <c r="C50" s="136"/>
      <c r="D50" s="136"/>
      <c r="E50" s="136"/>
      <c r="F50" s="136"/>
      <c r="G50" s="136"/>
    </row>
    <row r="51" spans="1:7">
      <c r="A51" s="365"/>
      <c r="C51" s="136"/>
      <c r="D51" s="136"/>
      <c r="E51" s="136"/>
      <c r="F51" s="136"/>
      <c r="G51" s="136"/>
    </row>
    <row r="52" spans="1:7">
      <c r="C52" s="368"/>
      <c r="D52" s="368"/>
      <c r="E52" s="368"/>
      <c r="F52" s="368"/>
      <c r="G52" s="368"/>
    </row>
  </sheetData>
  <customSheetViews>
    <customSheetView guid="{84FBBE83-FF6F-4C76-A58E-D04643F715A5}">
      <selection activeCell="C15" sqref="C15"/>
      <pageMargins left="0.7" right="0.7" top="0.75" bottom="0.75" header="0.3" footer="0.3"/>
      <pageSetup scale="110" orientation="portrait" r:id="rId1"/>
    </customSheetView>
  </customSheetViews>
  <mergeCells count="4">
    <mergeCell ref="C6:C9"/>
    <mergeCell ref="E6:E9"/>
    <mergeCell ref="G6:G9"/>
    <mergeCell ref="C11:H11"/>
  </mergeCells>
  <conditionalFormatting sqref="E2">
    <cfRule type="cellIs" dxfId="0" priority="1" stopIfTrue="1" operator="notEqual">
      <formula>0</formula>
    </cfRule>
  </conditionalFormatting>
  <pageMargins left="0.7" right="0.7" top="0.75" bottom="0.75" header="0.3" footer="0.3"/>
  <pageSetup scale="110" orientation="portrait"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enableFormatConditionsCalculation="0">
    <tabColor indexed="31"/>
  </sheetPr>
  <dimension ref="A1:K104"/>
  <sheetViews>
    <sheetView view="pageBreakPreview" topLeftCell="A16" zoomScaleNormal="75" zoomScaleSheetLayoutView="100" workbookViewId="0">
      <selection activeCell="D27" sqref="D27"/>
    </sheetView>
  </sheetViews>
  <sheetFormatPr defaultRowHeight="12"/>
  <cols>
    <col min="1" max="1" width="42" style="18" customWidth="1"/>
    <col min="2" max="2" width="29" style="18" hidden="1" customWidth="1"/>
    <col min="3" max="3" width="12" style="18" hidden="1" customWidth="1"/>
    <col min="4" max="4" width="16.5" style="18" customWidth="1"/>
    <col min="5" max="5" width="2.5" style="25" customWidth="1"/>
    <col min="6" max="6" width="16.125" style="18" customWidth="1"/>
    <col min="7" max="7" width="0.125" style="18" customWidth="1"/>
    <col min="8" max="8" width="11.75" style="18" hidden="1" customWidth="1"/>
    <col min="9" max="9" width="14.625" style="18" hidden="1" customWidth="1"/>
    <col min="10" max="10" width="9" style="18"/>
    <col min="11" max="11" width="14.5" style="18" bestFit="1" customWidth="1"/>
    <col min="12" max="16384" width="9" style="18"/>
  </cols>
  <sheetData>
    <row r="1" spans="1:10">
      <c r="A1" s="30" t="s">
        <v>43</v>
      </c>
    </row>
    <row r="2" spans="1:10">
      <c r="A2" s="30" t="s">
        <v>308</v>
      </c>
    </row>
    <row r="3" spans="1:10">
      <c r="A3" s="99" t="s">
        <v>615</v>
      </c>
    </row>
    <row r="5" spans="1:10" s="30" customFormat="1" ht="12.75" thickBot="1">
      <c r="D5" s="329" t="s">
        <v>638</v>
      </c>
      <c r="E5" s="231"/>
      <c r="F5" s="177">
        <v>2009</v>
      </c>
      <c r="H5" s="30">
        <v>2009</v>
      </c>
    </row>
    <row r="6" spans="1:10" s="30" customFormat="1" ht="15" customHeight="1">
      <c r="D6" s="330" t="s">
        <v>530</v>
      </c>
      <c r="E6" s="230"/>
      <c r="F6" s="229"/>
    </row>
    <row r="7" spans="1:10">
      <c r="A7" s="30" t="s">
        <v>528</v>
      </c>
    </row>
    <row r="8" spans="1:10">
      <c r="A8" s="30"/>
      <c r="J8" s="232"/>
    </row>
    <row r="9" spans="1:10">
      <c r="A9" s="18" t="s">
        <v>116</v>
      </c>
      <c r="D9" s="18">
        <v>14726</v>
      </c>
      <c r="F9" s="18">
        <v>206975</v>
      </c>
      <c r="H9" s="18">
        <v>32478</v>
      </c>
    </row>
    <row r="10" spans="1:10">
      <c r="A10" s="18" t="s">
        <v>117</v>
      </c>
      <c r="D10" s="18">
        <f>BS!F12</f>
        <v>0</v>
      </c>
      <c r="F10" s="18">
        <v>39858</v>
      </c>
      <c r="H10" s="18">
        <f>D10</f>
        <v>0</v>
      </c>
    </row>
    <row r="11" spans="1:10" ht="12.75" thickBot="1">
      <c r="D11" s="178">
        <f>D9-D10</f>
        <v>14726</v>
      </c>
      <c r="E11" s="55"/>
      <c r="F11" s="178">
        <f>F9-F10</f>
        <v>167117</v>
      </c>
      <c r="H11" s="139">
        <f>H9-H10</f>
        <v>32478</v>
      </c>
    </row>
    <row r="12" spans="1:10" ht="12.75" thickTop="1">
      <c r="D12" s="55"/>
      <c r="E12" s="55"/>
      <c r="F12" s="55"/>
    </row>
    <row r="13" spans="1:10">
      <c r="A13" s="30" t="s">
        <v>101</v>
      </c>
    </row>
    <row r="14" spans="1:10">
      <c r="A14" s="18" t="s">
        <v>116</v>
      </c>
      <c r="D14" s="18">
        <v>2600</v>
      </c>
      <c r="F14" s="18">
        <v>2500</v>
      </c>
      <c r="H14" s="18">
        <f>D14</f>
        <v>2600</v>
      </c>
    </row>
    <row r="15" spans="1:10">
      <c r="A15" s="18" t="s">
        <v>117</v>
      </c>
      <c r="D15" s="18">
        <f>BS!F15</f>
        <v>2600</v>
      </c>
      <c r="F15" s="18">
        <v>2500</v>
      </c>
      <c r="H15" s="18">
        <f>D15</f>
        <v>2600</v>
      </c>
    </row>
    <row r="16" spans="1:10" ht="12.75" thickBot="1">
      <c r="D16" s="178">
        <f>D14-D15</f>
        <v>0</v>
      </c>
      <c r="E16" s="55"/>
      <c r="F16" s="178">
        <f>F14-F15</f>
        <v>0</v>
      </c>
      <c r="H16" s="139">
        <f>H14-H15</f>
        <v>0</v>
      </c>
    </row>
    <row r="17" spans="1:11" ht="12.75" thickTop="1">
      <c r="A17" s="30"/>
    </row>
    <row r="18" spans="1:11" ht="12" customHeight="1">
      <c r="A18" s="30" t="s">
        <v>176</v>
      </c>
    </row>
    <row r="19" spans="1:11" ht="12" customHeight="1">
      <c r="A19" s="18" t="s">
        <v>116</v>
      </c>
      <c r="D19" s="18">
        <f>52051+16597+50000</f>
        <v>118648</v>
      </c>
      <c r="F19" s="18">
        <f>195645-2500</f>
        <v>193145</v>
      </c>
      <c r="H19" s="18">
        <v>352256</v>
      </c>
      <c r="I19" s="176"/>
    </row>
    <row r="20" spans="1:11" ht="12" customHeight="1">
      <c r="A20" s="18" t="s">
        <v>177</v>
      </c>
      <c r="D20" s="62">
        <v>0</v>
      </c>
      <c r="F20" s="62" t="e">
        <f>-'P&amp;L'!#REF!</f>
        <v>#REF!</v>
      </c>
      <c r="H20" s="18" t="e">
        <f>-'P&amp;L'!#REF!</f>
        <v>#REF!</v>
      </c>
      <c r="I20" s="18" t="e">
        <f>'P&amp;L'!#REF!</f>
        <v>#REF!</v>
      </c>
    </row>
    <row r="21" spans="1:11" ht="12" customHeight="1">
      <c r="D21" s="18">
        <f>SUM(D19:D20)</f>
        <v>118648</v>
      </c>
      <c r="F21" s="18" t="e">
        <f>F19+F20</f>
        <v>#REF!</v>
      </c>
      <c r="H21" s="108" t="e">
        <f>SUM(H19:H20)</f>
        <v>#REF!</v>
      </c>
      <c r="I21" s="108" t="e">
        <f>SUM(I19:I20)</f>
        <v>#REF!</v>
      </c>
    </row>
    <row r="22" spans="1:11" ht="12" customHeight="1">
      <c r="A22" s="18" t="s">
        <v>117</v>
      </c>
      <c r="D22" s="18" t="e">
        <f>#REF!+#REF!+#REF!</f>
        <v>#REF!</v>
      </c>
      <c r="F22" s="18">
        <f>228656-2500</f>
        <v>226156</v>
      </c>
      <c r="H22" s="18" t="e">
        <f>D22</f>
        <v>#REF!</v>
      </c>
      <c r="I22" s="18">
        <f>F22</f>
        <v>226156</v>
      </c>
    </row>
    <row r="23" spans="1:11" ht="12" customHeight="1" thickBot="1">
      <c r="D23" s="178" t="e">
        <f>D22-D21</f>
        <v>#REF!</v>
      </c>
      <c r="E23" s="55"/>
      <c r="F23" s="178" t="e">
        <f>F22-F21</f>
        <v>#REF!</v>
      </c>
      <c r="H23" s="139" t="e">
        <f>H22-H21</f>
        <v>#REF!</v>
      </c>
      <c r="I23" s="139" t="e">
        <f>I22-I21</f>
        <v>#REF!</v>
      </c>
    </row>
    <row r="24" spans="1:11" ht="12" customHeight="1" thickTop="1">
      <c r="A24" s="30"/>
    </row>
    <row r="25" spans="1:11" ht="12" customHeight="1">
      <c r="A25" s="30" t="s">
        <v>178</v>
      </c>
      <c r="K25" s="228"/>
    </row>
    <row r="26" spans="1:11" ht="12" customHeight="1">
      <c r="A26" s="18" t="s">
        <v>116</v>
      </c>
      <c r="D26" s="18">
        <f>BS!H10</f>
        <v>3163993</v>
      </c>
      <c r="F26" s="18">
        <v>45870924</v>
      </c>
      <c r="H26" s="18">
        <v>33040882</v>
      </c>
      <c r="K26" s="228">
        <v>29464973</v>
      </c>
    </row>
    <row r="27" spans="1:11" ht="12" customHeight="1">
      <c r="A27" s="18" t="s">
        <v>117</v>
      </c>
      <c r="D27" s="18">
        <f>BS!F10</f>
        <v>3741410</v>
      </c>
      <c r="F27" s="62">
        <v>27060689</v>
      </c>
      <c r="H27" s="18">
        <f>D27</f>
        <v>3741410</v>
      </c>
      <c r="K27" s="228">
        <v>36605465.496520005</v>
      </c>
    </row>
    <row r="28" spans="1:11" ht="12" customHeight="1">
      <c r="A28" s="18" t="s">
        <v>535</v>
      </c>
      <c r="D28" s="108">
        <f>D26-D27</f>
        <v>-577417</v>
      </c>
      <c r="F28" s="18">
        <f>F26-F27</f>
        <v>18810235</v>
      </c>
      <c r="H28" s="108">
        <f>H26-H27</f>
        <v>29299472</v>
      </c>
      <c r="K28" s="228">
        <v>-7140492.4965200052</v>
      </c>
    </row>
    <row r="29" spans="1:11" ht="12" hidden="1" customHeight="1">
      <c r="A29" s="18" t="s">
        <v>9</v>
      </c>
      <c r="D29" s="18">
        <v>0</v>
      </c>
      <c r="F29" s="18">
        <v>0</v>
      </c>
      <c r="H29" s="18">
        <v>0</v>
      </c>
      <c r="K29" s="228">
        <v>0</v>
      </c>
    </row>
    <row r="30" spans="1:11" ht="12" customHeight="1">
      <c r="A30" s="18" t="s">
        <v>294</v>
      </c>
      <c r="D30" s="18" t="e">
        <f>'P&amp;L'!#REF!</f>
        <v>#REF!</v>
      </c>
      <c r="F30" s="18" t="e">
        <f>'P&amp;L'!#REF!</f>
        <v>#REF!</v>
      </c>
      <c r="G30" s="18" t="e">
        <f>F26-F34</f>
        <v>#REF!</v>
      </c>
      <c r="H30" s="18" t="e">
        <f>'P&amp;L'!#REF!</f>
        <v>#REF!</v>
      </c>
      <c r="K30" s="228">
        <v>382213</v>
      </c>
    </row>
    <row r="31" spans="1:11" ht="12" customHeight="1">
      <c r="A31" s="18" t="s">
        <v>305</v>
      </c>
      <c r="D31" s="18">
        <f>UHF!G24</f>
        <v>-246515</v>
      </c>
      <c r="F31" s="18">
        <v>-2497345</v>
      </c>
      <c r="G31" s="18" t="e">
        <f>G30+F31+F30</f>
        <v>#REF!</v>
      </c>
      <c r="H31" s="18" t="e">
        <f>#REF!</f>
        <v>#REF!</v>
      </c>
      <c r="K31" s="228">
        <v>5116045</v>
      </c>
    </row>
    <row r="32" spans="1:11" ht="12" hidden="1" customHeight="1">
      <c r="A32" s="18" t="s">
        <v>157</v>
      </c>
      <c r="D32" s="18">
        <v>0</v>
      </c>
      <c r="F32" s="18">
        <v>0</v>
      </c>
      <c r="H32" s="18">
        <v>0</v>
      </c>
      <c r="K32" s="228">
        <v>0</v>
      </c>
    </row>
    <row r="33" spans="1:11" ht="12" customHeight="1">
      <c r="A33" s="18" t="s">
        <v>9</v>
      </c>
      <c r="D33" s="18">
        <f>-'P&amp;L'!G15</f>
        <v>0</v>
      </c>
      <c r="F33" s="18">
        <f>-15395187</f>
        <v>-15395187</v>
      </c>
      <c r="K33" s="228">
        <v>-115307</v>
      </c>
    </row>
    <row r="34" spans="1:11" ht="12" customHeight="1" thickBot="1">
      <c r="A34" s="30"/>
      <c r="D34" s="178" t="e">
        <f>SUM(D28:D33)</f>
        <v>#REF!</v>
      </c>
      <c r="E34" s="55"/>
      <c r="F34" s="183" t="e">
        <f>SUM(F28:F33)</f>
        <v>#REF!</v>
      </c>
      <c r="H34" s="139" t="e">
        <f>SUM(H28:H32)</f>
        <v>#REF!</v>
      </c>
      <c r="K34" s="228">
        <v>-1757541.4965200052</v>
      </c>
    </row>
    <row r="35" spans="1:11" ht="12" customHeight="1" thickTop="1">
      <c r="A35" s="30"/>
      <c r="D35" s="55"/>
      <c r="E35" s="55"/>
      <c r="F35" s="55"/>
    </row>
    <row r="36" spans="1:11" ht="12" customHeight="1">
      <c r="A36" s="30" t="s">
        <v>391</v>
      </c>
    </row>
    <row r="37" spans="1:11" ht="12" customHeight="1">
      <c r="A37" s="18" t="s">
        <v>116</v>
      </c>
      <c r="D37" s="18">
        <v>1000000</v>
      </c>
      <c r="F37" s="18">
        <v>2850000</v>
      </c>
    </row>
    <row r="38" spans="1:11" ht="12" customHeight="1">
      <c r="A38" s="18" t="s">
        <v>117</v>
      </c>
      <c r="D38" s="18">
        <f>BS!F20</f>
        <v>0</v>
      </c>
      <c r="F38" s="18">
        <v>1200000</v>
      </c>
    </row>
    <row r="39" spans="1:11" ht="12" customHeight="1" thickBot="1">
      <c r="D39" s="178">
        <f>D38-D37</f>
        <v>-1000000</v>
      </c>
      <c r="E39" s="55"/>
      <c r="F39" s="178">
        <f>F38-F37</f>
        <v>-1650000</v>
      </c>
    </row>
    <row r="40" spans="1:11" ht="12" customHeight="1" thickTop="1">
      <c r="A40" s="30"/>
    </row>
    <row r="41" spans="1:11" ht="12" customHeight="1">
      <c r="A41" s="30" t="s">
        <v>622</v>
      </c>
    </row>
    <row r="42" spans="1:11" ht="12" customHeight="1">
      <c r="A42" s="18" t="s">
        <v>116</v>
      </c>
      <c r="D42" s="18">
        <f>BS!H22</f>
        <v>522</v>
      </c>
    </row>
    <row r="43" spans="1:11" ht="12" customHeight="1">
      <c r="A43" s="18" t="s">
        <v>117</v>
      </c>
      <c r="D43" s="18">
        <f>BS!F22</f>
        <v>476</v>
      </c>
    </row>
    <row r="44" spans="1:11" ht="12" customHeight="1" thickBot="1">
      <c r="D44" s="178">
        <f>D43-D42</f>
        <v>-46</v>
      </c>
    </row>
    <row r="45" spans="1:11" ht="12" customHeight="1" thickTop="1">
      <c r="A45" s="30"/>
    </row>
    <row r="46" spans="1:11" ht="12" customHeight="1">
      <c r="A46" s="30" t="s">
        <v>191</v>
      </c>
    </row>
    <row r="47" spans="1:11" ht="12" customHeight="1">
      <c r="A47" s="18" t="s">
        <v>116</v>
      </c>
      <c r="D47" s="18">
        <f>BS!H26</f>
        <v>10641</v>
      </c>
      <c r="F47" s="18">
        <f>68111-45585</f>
        <v>22526</v>
      </c>
      <c r="H47" s="18">
        <v>48425</v>
      </c>
    </row>
    <row r="48" spans="1:11" ht="12" customHeight="1">
      <c r="A48" s="18" t="s">
        <v>117</v>
      </c>
      <c r="D48" s="18">
        <f>BS!F26</f>
        <v>12259</v>
      </c>
      <c r="F48" s="18">
        <f>55457-21614</f>
        <v>33843</v>
      </c>
      <c r="H48" s="18">
        <f>D48</f>
        <v>12259</v>
      </c>
    </row>
    <row r="49" spans="1:11" ht="12" customHeight="1" thickBot="1">
      <c r="D49" s="178">
        <f>D48-D47</f>
        <v>1618</v>
      </c>
      <c r="E49" s="55"/>
      <c r="F49" s="178">
        <f>F48-F47</f>
        <v>11317</v>
      </c>
      <c r="H49" s="139">
        <f>H48-H47</f>
        <v>-36166</v>
      </c>
    </row>
    <row r="50" spans="1:11" ht="12" customHeight="1" thickTop="1">
      <c r="A50" s="30"/>
    </row>
    <row r="51" spans="1:11" ht="12" customHeight="1">
      <c r="A51" s="30" t="s">
        <v>102</v>
      </c>
    </row>
    <row r="52" spans="1:11" ht="12" customHeight="1">
      <c r="A52" s="18" t="s">
        <v>116</v>
      </c>
      <c r="D52" s="18">
        <f>BS!H23</f>
        <v>475</v>
      </c>
      <c r="F52" s="18">
        <v>45585</v>
      </c>
      <c r="H52" s="18">
        <v>6916</v>
      </c>
    </row>
    <row r="53" spans="1:11" ht="12" customHeight="1">
      <c r="A53" s="18" t="s">
        <v>117</v>
      </c>
      <c r="D53" s="18">
        <f>BS!F23</f>
        <v>1122</v>
      </c>
      <c r="F53" s="18">
        <v>21614</v>
      </c>
      <c r="H53" s="18">
        <f>D53</f>
        <v>1122</v>
      </c>
    </row>
    <row r="54" spans="1:11" ht="12" customHeight="1" thickBot="1">
      <c r="D54" s="178">
        <f>D53-D52</f>
        <v>647</v>
      </c>
      <c r="E54" s="55"/>
      <c r="F54" s="183">
        <f>F53-F52</f>
        <v>-23971</v>
      </c>
      <c r="H54" s="139">
        <f>H53-H52</f>
        <v>-5794</v>
      </c>
    </row>
    <row r="55" spans="1:11" ht="12" customHeight="1" thickTop="1">
      <c r="A55" s="30"/>
      <c r="D55" s="55"/>
      <c r="E55" s="55"/>
      <c r="F55" s="55"/>
    </row>
    <row r="56" spans="1:11" ht="12" customHeight="1">
      <c r="A56" s="30" t="s">
        <v>306</v>
      </c>
    </row>
    <row r="57" spans="1:11" ht="12" customHeight="1">
      <c r="A57" s="18" t="s">
        <v>116</v>
      </c>
      <c r="D57" s="125">
        <f>BS!H21</f>
        <v>19993</v>
      </c>
      <c r="F57" s="128">
        <v>1144992</v>
      </c>
      <c r="H57" s="24"/>
      <c r="K57" s="227">
        <v>58920</v>
      </c>
    </row>
    <row r="58" spans="1:11" ht="12" customHeight="1">
      <c r="A58" s="18" t="s">
        <v>334</v>
      </c>
      <c r="D58" s="126">
        <f>-57335.677*0</f>
        <v>0</v>
      </c>
      <c r="F58" s="129">
        <v>-455853</v>
      </c>
      <c r="H58" s="27"/>
      <c r="K58" s="227">
        <v>-14704</v>
      </c>
    </row>
    <row r="59" spans="1:11" ht="12" customHeight="1">
      <c r="A59" s="18" t="s">
        <v>57</v>
      </c>
      <c r="D59" s="127">
        <v>0</v>
      </c>
      <c r="F59" s="130">
        <v>-235948</v>
      </c>
      <c r="H59" s="29"/>
      <c r="K59" s="227">
        <v>-3287</v>
      </c>
    </row>
    <row r="60" spans="1:11" ht="12" customHeight="1">
      <c r="A60" s="18" t="s">
        <v>335</v>
      </c>
      <c r="D60" s="18">
        <f>SUM(D57:D59)</f>
        <v>19993</v>
      </c>
      <c r="F60" s="18">
        <f>SUM(F57:F59)</f>
        <v>453191</v>
      </c>
      <c r="H60" s="138"/>
      <c r="K60" s="227">
        <v>40929</v>
      </c>
    </row>
    <row r="61" spans="1:11" ht="12" customHeight="1">
      <c r="K61" s="227"/>
    </row>
    <row r="62" spans="1:11" ht="12" customHeight="1">
      <c r="A62" s="18" t="s">
        <v>207</v>
      </c>
      <c r="D62" s="125">
        <f>+BS!F21</f>
        <v>21378</v>
      </c>
      <c r="F62" s="128">
        <v>1020013</v>
      </c>
      <c r="H62" s="24"/>
      <c r="K62" s="227">
        <v>95938.000919999991</v>
      </c>
    </row>
    <row r="63" spans="1:11" ht="12" customHeight="1">
      <c r="A63" s="18" t="s">
        <v>307</v>
      </c>
      <c r="D63" s="126" t="e">
        <f>-#REF!*0</f>
        <v>#REF!</v>
      </c>
      <c r="F63" s="129">
        <v>-673720</v>
      </c>
      <c r="H63" s="27"/>
      <c r="K63" s="227">
        <v>-30247</v>
      </c>
    </row>
    <row r="64" spans="1:11" ht="12" customHeight="1">
      <c r="A64" s="18" t="s">
        <v>119</v>
      </c>
      <c r="D64" s="127" t="e">
        <f>-#REF!*0</f>
        <v>#REF!</v>
      </c>
      <c r="F64" s="130">
        <v>-361</v>
      </c>
      <c r="H64" s="27"/>
      <c r="K64" s="227">
        <v>-5415</v>
      </c>
    </row>
    <row r="65" spans="1:11" ht="12" customHeight="1">
      <c r="D65" s="25" t="e">
        <f>SUM(D62:D64)</f>
        <v>#REF!</v>
      </c>
      <c r="F65" s="25">
        <f>SUM(F62:F64)</f>
        <v>345932</v>
      </c>
      <c r="H65" s="29"/>
      <c r="K65" s="227">
        <v>60276.000919999991</v>
      </c>
    </row>
    <row r="66" spans="1:11" ht="12" customHeight="1" thickBot="1">
      <c r="A66" s="18" t="s">
        <v>120</v>
      </c>
      <c r="D66" s="179" t="e">
        <f>D65-D60</f>
        <v>#REF!</v>
      </c>
      <c r="E66" s="55"/>
      <c r="F66" s="179">
        <f>F65-F60</f>
        <v>-107259</v>
      </c>
      <c r="H66" s="140"/>
      <c r="K66" s="227">
        <v>19347.000919999991</v>
      </c>
    </row>
    <row r="67" spans="1:11" ht="12.75" thickTop="1"/>
    <row r="68" spans="1:11">
      <c r="A68" s="30" t="s">
        <v>121</v>
      </c>
    </row>
    <row r="69" spans="1:11">
      <c r="A69" s="18" t="s">
        <v>122</v>
      </c>
      <c r="D69" s="18" t="e">
        <f>BS!#REF!</f>
        <v>#REF!</v>
      </c>
      <c r="F69" s="18">
        <v>150442</v>
      </c>
      <c r="H69" s="18">
        <v>1285418</v>
      </c>
    </row>
    <row r="70" spans="1:11">
      <c r="A70" s="18" t="s">
        <v>40</v>
      </c>
      <c r="D70" s="18" t="e">
        <f>-UHF!#REF!</f>
        <v>#REF!</v>
      </c>
      <c r="F70" s="18">
        <v>5602949</v>
      </c>
      <c r="H70" s="18">
        <v>0</v>
      </c>
    </row>
    <row r="71" spans="1:11">
      <c r="A71" s="18" t="s">
        <v>123</v>
      </c>
      <c r="D71" s="18" t="e">
        <f>-UHF!#REF!</f>
        <v>#REF!</v>
      </c>
      <c r="F71" s="18">
        <v>-2014671</v>
      </c>
      <c r="H71" s="18">
        <v>0</v>
      </c>
    </row>
    <row r="72" spans="1:11">
      <c r="A72" s="18" t="s">
        <v>117</v>
      </c>
      <c r="D72" s="18" t="e">
        <f>BS!#REF!</f>
        <v>#REF!</v>
      </c>
      <c r="F72" s="18">
        <v>230264</v>
      </c>
      <c r="H72" s="18" t="e">
        <f>D72</f>
        <v>#REF!</v>
      </c>
    </row>
    <row r="73" spans="1:11" ht="12.75" thickBot="1">
      <c r="D73" s="178" t="e">
        <f>D69+D70+D71-D72</f>
        <v>#REF!</v>
      </c>
      <c r="E73" s="55"/>
      <c r="F73" s="178">
        <f>F69+F70+F71-F72</f>
        <v>3508456</v>
      </c>
      <c r="H73" s="139" t="e">
        <f>H69+H70+H71-H72</f>
        <v>#REF!</v>
      </c>
    </row>
    <row r="74" spans="1:11" s="30" customFormat="1" ht="12.75" thickTop="1">
      <c r="E74" s="55"/>
    </row>
    <row r="75" spans="1:11">
      <c r="A75" s="30" t="s">
        <v>124</v>
      </c>
    </row>
    <row r="76" spans="1:11">
      <c r="A76" s="18" t="s">
        <v>206</v>
      </c>
      <c r="D76" s="18">
        <f>-D58</f>
        <v>0</v>
      </c>
      <c r="F76" s="18">
        <f>-F58</f>
        <v>455853</v>
      </c>
      <c r="H76" s="18">
        <f>-H58</f>
        <v>0</v>
      </c>
      <c r="I76" s="176"/>
    </row>
    <row r="77" spans="1:11">
      <c r="A77" s="18" t="s">
        <v>550</v>
      </c>
      <c r="D77" s="18">
        <f>'P&amp;L'!G16</f>
        <v>35529</v>
      </c>
      <c r="F77" s="18" t="e">
        <f>'P&amp;L'!#REF!</f>
        <v>#REF!</v>
      </c>
      <c r="I77" s="18" t="e">
        <f>'P&amp;L'!#REF!</f>
        <v>#REF!</v>
      </c>
    </row>
    <row r="78" spans="1:11">
      <c r="A78" s="18" t="s">
        <v>573</v>
      </c>
      <c r="D78" s="18">
        <f>'P&amp;L'!G17</f>
        <v>5770</v>
      </c>
    </row>
    <row r="79" spans="1:11">
      <c r="A79" s="18" t="s">
        <v>207</v>
      </c>
      <c r="D79" s="18" t="e">
        <f>-'cash flow working'!D63</f>
        <v>#REF!</v>
      </c>
      <c r="F79" s="18">
        <f>-F63</f>
        <v>673720</v>
      </c>
      <c r="I79" s="18">
        <f>F79</f>
        <v>673720</v>
      </c>
    </row>
    <row r="80" spans="1:11" s="30" customFormat="1" ht="12.75" thickBot="1">
      <c r="D80" s="178" t="e">
        <f>D76+D77-D79+D78</f>
        <v>#REF!</v>
      </c>
      <c r="E80" s="55"/>
      <c r="F80" s="178" t="e">
        <f>F76+F77-F79</f>
        <v>#REF!</v>
      </c>
      <c r="I80" s="139" t="e">
        <f>I76+I77-I79</f>
        <v>#REF!</v>
      </c>
    </row>
    <row r="81" spans="1:6" ht="12.75" thickTop="1"/>
    <row r="82" spans="1:6" s="30" customFormat="1">
      <c r="A82" s="118" t="s">
        <v>221</v>
      </c>
      <c r="E82" s="55"/>
    </row>
    <row r="83" spans="1:6" s="30" customFormat="1">
      <c r="A83" s="18" t="s">
        <v>103</v>
      </c>
      <c r="D83" s="18">
        <f>UHF!G12</f>
        <v>850127.11</v>
      </c>
      <c r="E83" s="25"/>
      <c r="F83" s="18">
        <v>-903030</v>
      </c>
    </row>
    <row r="84" spans="1:6" s="30" customFormat="1">
      <c r="A84" s="18" t="s">
        <v>104</v>
      </c>
      <c r="D84" s="18">
        <f>UHF!G14</f>
        <v>-139563.02299999999</v>
      </c>
      <c r="E84" s="25"/>
      <c r="F84" s="18">
        <v>3472372</v>
      </c>
    </row>
    <row r="85" spans="1:6" s="30" customFormat="1">
      <c r="A85" s="18" t="s">
        <v>105</v>
      </c>
      <c r="D85" s="18">
        <f>-D59</f>
        <v>0</v>
      </c>
      <c r="E85" s="25"/>
      <c r="F85" s="18">
        <f>-F59</f>
        <v>235948</v>
      </c>
    </row>
    <row r="86" spans="1:6">
      <c r="A86" s="18" t="s">
        <v>106</v>
      </c>
      <c r="D86" s="18" t="e">
        <f>-D64</f>
        <v>#REF!</v>
      </c>
      <c r="F86" s="18">
        <f>-F64</f>
        <v>361</v>
      </c>
    </row>
    <row r="87" spans="1:6" ht="12.75" thickBot="1">
      <c r="D87" s="178" t="e">
        <f>D83+D84-D85+D86</f>
        <v>#REF!</v>
      </c>
      <c r="E87" s="55"/>
      <c r="F87" s="178">
        <f>F83+F84-F85+F86</f>
        <v>2333755</v>
      </c>
    </row>
    <row r="88" spans="1:6" ht="12.75" thickTop="1">
      <c r="A88" s="30" t="s">
        <v>381</v>
      </c>
    </row>
    <row r="89" spans="1:6">
      <c r="A89" s="18" t="s">
        <v>116</v>
      </c>
      <c r="D89" s="18">
        <v>0</v>
      </c>
      <c r="F89" s="18">
        <v>18191</v>
      </c>
    </row>
    <row r="90" spans="1:6">
      <c r="A90" s="18" t="s">
        <v>117</v>
      </c>
      <c r="D90" s="18">
        <v>0</v>
      </c>
      <c r="F90" s="18">
        <v>0</v>
      </c>
    </row>
    <row r="91" spans="1:6" ht="12.75" thickBot="1">
      <c r="D91" s="178">
        <f>D89-D90</f>
        <v>0</v>
      </c>
      <c r="E91" s="55"/>
      <c r="F91" s="178">
        <f>F89-F90</f>
        <v>18191</v>
      </c>
    </row>
    <row r="92" spans="1:6" ht="12" customHeight="1" thickTop="1">
      <c r="A92" s="30" t="s">
        <v>309</v>
      </c>
    </row>
    <row r="93" spans="1:6" ht="12" customHeight="1">
      <c r="A93" s="18" t="s">
        <v>116</v>
      </c>
      <c r="D93" s="18">
        <v>0</v>
      </c>
      <c r="F93" s="18">
        <v>1979</v>
      </c>
    </row>
    <row r="94" spans="1:6" ht="12" customHeight="1">
      <c r="A94" s="18" t="s">
        <v>117</v>
      </c>
      <c r="D94" s="18">
        <v>0</v>
      </c>
      <c r="F94" s="18">
        <v>0</v>
      </c>
    </row>
    <row r="95" spans="1:6" ht="12" customHeight="1" thickBot="1">
      <c r="D95" s="178">
        <f>D94-D93</f>
        <v>0</v>
      </c>
      <c r="E95" s="55"/>
      <c r="F95" s="178">
        <f>F94-F93</f>
        <v>-1979</v>
      </c>
    </row>
    <row r="96" spans="1:6" ht="12" customHeight="1" thickTop="1">
      <c r="A96" s="30"/>
    </row>
    <row r="97" spans="1:6">
      <c r="A97" s="18" t="s">
        <v>300</v>
      </c>
      <c r="D97" s="30" t="e">
        <f>D95+D91+D87</f>
        <v>#REF!</v>
      </c>
      <c r="F97" s="30">
        <f>F95+F91+F87</f>
        <v>2349967</v>
      </c>
    </row>
    <row r="101" spans="1:6">
      <c r="D101" s="18" t="e">
        <f>D9+#REF!+D14+D19+D26-BS!H16+BS!H9+D89</f>
        <v>#REF!</v>
      </c>
      <c r="F101" s="18" t="e">
        <f>+F9+F14+F19+F26+F89+3473180-49800787+#REF!</f>
        <v>#REF!</v>
      </c>
    </row>
    <row r="102" spans="1:6">
      <c r="D102" s="18" t="e">
        <f>+D37+D47+D52+D57+D69-BS!H27</f>
        <v>#REF!</v>
      </c>
      <c r="F102" s="18">
        <f>+F37+F47+F52+F57+F69-4215524+F93</f>
        <v>0</v>
      </c>
    </row>
    <row r="103" spans="1:6">
      <c r="D103" s="18" t="e">
        <f>D10+#REF!+D15+D22+D27+D90-BS!F16+BS!F9</f>
        <v>#REF!</v>
      </c>
      <c r="F103" s="18" t="e">
        <f>+F10+#REF!+F15+F22+F27-27757523+F90</f>
        <v>#REF!</v>
      </c>
    </row>
    <row r="104" spans="1:6">
      <c r="D104" s="18" t="e">
        <f>D38+D48+D53+D62+D72+D94-BS!F27</f>
        <v>#REF!</v>
      </c>
      <c r="F104" s="18">
        <f>+F38+F48+F53+F62+F72-2505734+F94</f>
        <v>0</v>
      </c>
    </row>
  </sheetData>
  <customSheetViews>
    <customSheetView guid="{84FBBE83-FF6F-4C76-A58E-D04643F715A5}" showPageBreaks="1" printArea="1" hiddenRows="1" hiddenColumns="1" view="pageBreakPreview" topLeftCell="A9">
      <selection activeCell="A34" sqref="A34"/>
      <rowBreaks count="1" manualBreakCount="1">
        <brk id="50" max="4" man="1"/>
      </rowBreaks>
      <pageMargins left="0.75" right="0.75" top="0.55000000000000004" bottom="1" header="0.23" footer="0.28000000000000003"/>
      <pageSetup paperSize="9" fitToWidth="2" fitToHeight="2" orientation="portrait" r:id="rId1"/>
      <headerFooter alignWithMargins="0"/>
    </customSheetView>
  </customSheetViews>
  <phoneticPr fontId="28" type="noConversion"/>
  <pageMargins left="0.75" right="0.75" top="0.55000000000000004" bottom="1" header="0.23" footer="0.28000000000000003"/>
  <pageSetup paperSize="9" fitToWidth="2" fitToHeight="2" orientation="portrait" r:id="rId2"/>
  <headerFooter alignWithMargins="0"/>
  <rowBreaks count="1" manualBreakCount="1">
    <brk id="55" max="4" man="1"/>
  </rowBreaks>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H64"/>
  <sheetViews>
    <sheetView view="pageBreakPreview" topLeftCell="A22" zoomScaleSheetLayoutView="100" workbookViewId="0">
      <selection activeCell="B54" sqref="B54"/>
    </sheetView>
  </sheetViews>
  <sheetFormatPr defaultRowHeight="12"/>
  <cols>
    <col min="1" max="1" width="5.125" style="70" customWidth="1"/>
    <col min="2" max="2" width="3.625" style="73" customWidth="1"/>
    <col min="3" max="3" width="41.625" style="71" customWidth="1"/>
    <col min="4" max="4" width="7" style="43" bestFit="1" customWidth="1"/>
    <col min="5" max="5" width="2.5" style="71" customWidth="1"/>
    <col min="6" max="6" width="13" style="71" customWidth="1"/>
    <col min="7" max="7" width="0.75" style="71" customWidth="1"/>
    <col min="8" max="8" width="10.375" style="71" customWidth="1"/>
    <col min="9" max="16384" width="9" style="71"/>
  </cols>
  <sheetData>
    <row r="1" spans="1:8">
      <c r="A1" s="120" t="s">
        <v>657</v>
      </c>
      <c r="B1" s="50"/>
      <c r="C1" s="50"/>
      <c r="D1" s="50"/>
      <c r="E1" s="50"/>
    </row>
    <row r="2" spans="1:8">
      <c r="A2" s="70" t="s">
        <v>808</v>
      </c>
      <c r="B2" s="50"/>
      <c r="C2" s="50"/>
      <c r="D2" s="50"/>
      <c r="E2" s="50"/>
      <c r="F2" s="60"/>
      <c r="G2" s="60"/>
      <c r="H2" s="60"/>
    </row>
    <row r="3" spans="1:8">
      <c r="A3" s="121" t="s">
        <v>677</v>
      </c>
      <c r="B3" s="72"/>
      <c r="C3" s="72"/>
      <c r="D3" s="72"/>
      <c r="E3" s="72"/>
      <c r="F3" s="72"/>
      <c r="G3" s="72"/>
      <c r="H3" s="72"/>
    </row>
    <row r="4" spans="1:8" ht="12" customHeight="1">
      <c r="A4" s="121"/>
      <c r="B4" s="72"/>
      <c r="C4" s="72"/>
      <c r="D4" s="72"/>
      <c r="E4" s="72"/>
      <c r="F4" s="72"/>
      <c r="G4" s="72"/>
      <c r="H4" s="72"/>
    </row>
    <row r="5" spans="1:8" ht="12" customHeight="1">
      <c r="A5" s="44">
        <v>1</v>
      </c>
      <c r="B5" s="70" t="s">
        <v>393</v>
      </c>
      <c r="C5" s="50"/>
      <c r="E5" s="57"/>
    </row>
    <row r="6" spans="1:8" ht="12" customHeight="1">
      <c r="A6" s="122"/>
      <c r="D6" s="57"/>
    </row>
    <row r="7" spans="1:8" ht="12" customHeight="1">
      <c r="A7" s="123">
        <v>1.1000000000000001</v>
      </c>
      <c r="B7" s="617" t="s">
        <v>690</v>
      </c>
      <c r="C7" s="617"/>
      <c r="D7" s="617"/>
      <c r="E7" s="617"/>
      <c r="F7" s="617"/>
      <c r="G7" s="617"/>
      <c r="H7" s="617"/>
    </row>
    <row r="8" spans="1:8" ht="12" customHeight="1">
      <c r="A8" s="123"/>
      <c r="B8" s="617"/>
      <c r="C8" s="617"/>
      <c r="D8" s="617"/>
      <c r="E8" s="617"/>
      <c r="F8" s="617"/>
      <c r="G8" s="617"/>
      <c r="H8" s="617"/>
    </row>
    <row r="9" spans="1:8" ht="12" customHeight="1">
      <c r="A9" s="123"/>
      <c r="B9" s="617"/>
      <c r="C9" s="617"/>
      <c r="D9" s="617"/>
      <c r="E9" s="617"/>
      <c r="F9" s="617"/>
      <c r="G9" s="617"/>
      <c r="H9" s="617"/>
    </row>
    <row r="10" spans="1:8" ht="12" customHeight="1">
      <c r="A10" s="123"/>
      <c r="B10" s="617"/>
      <c r="C10" s="617"/>
      <c r="D10" s="617"/>
      <c r="E10" s="617"/>
      <c r="F10" s="617"/>
      <c r="G10" s="617"/>
      <c r="H10" s="617"/>
    </row>
    <row r="11" spans="1:8" ht="12" customHeight="1">
      <c r="A11" s="123"/>
      <c r="B11" s="617"/>
      <c r="C11" s="617"/>
      <c r="D11" s="617"/>
      <c r="E11" s="617"/>
      <c r="F11" s="617"/>
      <c r="G11" s="617"/>
      <c r="H11" s="617"/>
    </row>
    <row r="12" spans="1:8" ht="12" customHeight="1">
      <c r="A12" s="109"/>
      <c r="B12" s="617"/>
      <c r="C12" s="617"/>
      <c r="D12" s="617"/>
      <c r="E12" s="617"/>
      <c r="F12" s="617"/>
      <c r="G12" s="617"/>
      <c r="H12" s="617"/>
    </row>
    <row r="13" spans="1:8" s="427" customFormat="1" ht="12" customHeight="1">
      <c r="A13" s="109"/>
      <c r="B13" s="617"/>
      <c r="C13" s="617"/>
      <c r="D13" s="617"/>
      <c r="E13" s="617"/>
      <c r="F13" s="617"/>
      <c r="G13" s="617"/>
      <c r="H13" s="617"/>
    </row>
    <row r="14" spans="1:8" s="427" customFormat="1" ht="12" customHeight="1">
      <c r="A14" s="109"/>
      <c r="B14" s="73"/>
      <c r="D14" s="424"/>
    </row>
    <row r="15" spans="1:8" s="427" customFormat="1" ht="12" customHeight="1">
      <c r="A15" s="123">
        <v>1.2</v>
      </c>
      <c r="B15" s="618" t="s">
        <v>56</v>
      </c>
      <c r="C15" s="618"/>
      <c r="D15" s="618"/>
      <c r="E15" s="618"/>
      <c r="F15" s="618"/>
      <c r="G15" s="618"/>
      <c r="H15" s="618"/>
    </row>
    <row r="16" spans="1:8" s="427" customFormat="1" ht="12" customHeight="1">
      <c r="A16" s="109"/>
      <c r="B16" s="618"/>
      <c r="C16" s="618"/>
      <c r="D16" s="618"/>
      <c r="E16" s="618"/>
      <c r="F16" s="618"/>
      <c r="G16" s="618"/>
      <c r="H16" s="618"/>
    </row>
    <row r="17" spans="1:8" s="427" customFormat="1" ht="12" customHeight="1">
      <c r="A17" s="109"/>
      <c r="B17" s="618"/>
      <c r="C17" s="618"/>
      <c r="D17" s="618"/>
      <c r="E17" s="618"/>
      <c r="F17" s="618"/>
      <c r="G17" s="618"/>
      <c r="H17" s="618"/>
    </row>
    <row r="18" spans="1:8" s="427" customFormat="1" ht="12" customHeight="1">
      <c r="A18" s="109"/>
      <c r="B18" s="618"/>
      <c r="C18" s="618"/>
      <c r="D18" s="618"/>
      <c r="E18" s="618"/>
      <c r="F18" s="618"/>
      <c r="G18" s="618"/>
      <c r="H18" s="618"/>
    </row>
    <row r="19" spans="1:8" s="427" customFormat="1" ht="12" customHeight="1">
      <c r="A19" s="109"/>
      <c r="B19" s="73"/>
      <c r="D19" s="424"/>
    </row>
    <row r="20" spans="1:8" s="427" customFormat="1" ht="12" customHeight="1">
      <c r="A20" s="123">
        <v>1.3</v>
      </c>
      <c r="B20" s="619" t="s">
        <v>817</v>
      </c>
      <c r="C20" s="619"/>
      <c r="D20" s="619"/>
      <c r="E20" s="619"/>
      <c r="F20" s="619"/>
      <c r="G20" s="619"/>
      <c r="H20" s="619"/>
    </row>
    <row r="21" spans="1:8" s="427" customFormat="1" ht="12" customHeight="1">
      <c r="A21" s="109"/>
      <c r="B21" s="619"/>
      <c r="C21" s="619"/>
      <c r="D21" s="619"/>
      <c r="E21" s="619"/>
      <c r="F21" s="619"/>
      <c r="G21" s="619"/>
      <c r="H21" s="619"/>
    </row>
    <row r="22" spans="1:8" s="427" customFormat="1" ht="12" customHeight="1">
      <c r="A22" s="109"/>
      <c r="B22" s="619"/>
      <c r="C22" s="619"/>
      <c r="D22" s="619"/>
      <c r="E22" s="619"/>
      <c r="F22" s="619"/>
      <c r="G22" s="619"/>
      <c r="H22" s="619"/>
    </row>
    <row r="23" spans="1:8" s="427" customFormat="1" ht="12" customHeight="1">
      <c r="A23" s="109"/>
      <c r="B23" s="619"/>
      <c r="C23" s="619"/>
      <c r="D23" s="619"/>
      <c r="E23" s="619"/>
      <c r="F23" s="619"/>
      <c r="G23" s="619"/>
      <c r="H23" s="619"/>
    </row>
    <row r="24" spans="1:8" s="427" customFormat="1" ht="12" customHeight="1">
      <c r="A24" s="109"/>
      <c r="B24" s="619"/>
      <c r="C24" s="619"/>
      <c r="D24" s="619"/>
      <c r="E24" s="619"/>
      <c r="F24" s="619"/>
      <c r="G24" s="619"/>
      <c r="H24" s="619"/>
    </row>
    <row r="25" spans="1:8" s="427" customFormat="1" ht="12" customHeight="1">
      <c r="A25" s="109"/>
      <c r="B25" s="619"/>
      <c r="C25" s="619"/>
      <c r="D25" s="619"/>
      <c r="E25" s="619"/>
      <c r="F25" s="619"/>
      <c r="G25" s="619"/>
      <c r="H25" s="619"/>
    </row>
    <row r="26" spans="1:8" s="427" customFormat="1" ht="12" customHeight="1">
      <c r="A26" s="109"/>
      <c r="B26" s="619"/>
      <c r="C26" s="619"/>
      <c r="D26" s="619"/>
      <c r="E26" s="619"/>
      <c r="F26" s="619"/>
      <c r="G26" s="619"/>
      <c r="H26" s="619"/>
    </row>
    <row r="27" spans="1:8" s="427" customFormat="1" ht="12" customHeight="1">
      <c r="A27" s="109"/>
      <c r="B27" s="619"/>
      <c r="C27" s="619"/>
      <c r="D27" s="619"/>
      <c r="E27" s="619"/>
      <c r="F27" s="619"/>
      <c r="G27" s="619"/>
      <c r="H27" s="619"/>
    </row>
    <row r="28" spans="1:8" s="427" customFormat="1" ht="12" customHeight="1">
      <c r="A28" s="109"/>
      <c r="B28" s="73"/>
      <c r="D28" s="424"/>
    </row>
    <row r="29" spans="1:8" s="427" customFormat="1" ht="12" customHeight="1">
      <c r="A29" s="123">
        <v>1.4</v>
      </c>
      <c r="B29" s="619" t="s">
        <v>818</v>
      </c>
      <c r="C29" s="619"/>
      <c r="D29" s="619"/>
      <c r="E29" s="619"/>
      <c r="F29" s="619"/>
      <c r="G29" s="619"/>
      <c r="H29" s="619"/>
    </row>
    <row r="30" spans="1:8" s="427" customFormat="1" ht="12" customHeight="1">
      <c r="A30" s="109"/>
      <c r="B30" s="619"/>
      <c r="C30" s="619"/>
      <c r="D30" s="619"/>
      <c r="E30" s="619"/>
      <c r="F30" s="619"/>
      <c r="G30" s="619"/>
      <c r="H30" s="619"/>
    </row>
    <row r="31" spans="1:8" s="427" customFormat="1" ht="12" customHeight="1">
      <c r="A31" s="109"/>
      <c r="B31" s="619"/>
      <c r="C31" s="619"/>
      <c r="D31" s="619"/>
      <c r="E31" s="619"/>
      <c r="F31" s="619"/>
      <c r="G31" s="619"/>
      <c r="H31" s="619"/>
    </row>
    <row r="32" spans="1:8" s="427" customFormat="1" ht="12" customHeight="1">
      <c r="A32" s="109"/>
      <c r="B32" s="73"/>
      <c r="D32" s="424"/>
    </row>
    <row r="33" spans="1:8" s="427" customFormat="1" ht="12" customHeight="1">
      <c r="A33" s="123">
        <v>1.5</v>
      </c>
      <c r="B33" s="615" t="s">
        <v>691</v>
      </c>
      <c r="C33" s="615"/>
      <c r="D33" s="615"/>
      <c r="E33" s="615"/>
      <c r="F33" s="615"/>
      <c r="G33" s="615"/>
      <c r="H33" s="615"/>
    </row>
    <row r="34" spans="1:8" s="427" customFormat="1" ht="12" customHeight="1">
      <c r="A34" s="109"/>
      <c r="B34" s="615"/>
      <c r="C34" s="615"/>
      <c r="D34" s="615"/>
      <c r="E34" s="615"/>
      <c r="F34" s="615"/>
      <c r="G34" s="615"/>
      <c r="H34" s="615"/>
    </row>
    <row r="35" spans="1:8" s="427" customFormat="1" ht="12" customHeight="1">
      <c r="A35" s="109"/>
      <c r="B35" s="615"/>
      <c r="C35" s="615"/>
      <c r="D35" s="615"/>
      <c r="E35" s="615"/>
      <c r="F35" s="615"/>
      <c r="G35" s="615"/>
      <c r="H35" s="615"/>
    </row>
    <row r="36" spans="1:8" s="427" customFormat="1" ht="12" customHeight="1">
      <c r="A36" s="109"/>
      <c r="B36" s="615"/>
      <c r="C36" s="615"/>
      <c r="D36" s="615"/>
      <c r="E36" s="615"/>
      <c r="F36" s="615"/>
      <c r="G36" s="615"/>
      <c r="H36" s="615"/>
    </row>
    <row r="37" spans="1:8" s="427" customFormat="1" ht="12" customHeight="1">
      <c r="A37" s="109"/>
      <c r="B37" s="615"/>
      <c r="C37" s="615"/>
      <c r="D37" s="615"/>
      <c r="E37" s="615"/>
      <c r="F37" s="615"/>
      <c r="G37" s="615"/>
      <c r="H37" s="615"/>
    </row>
    <row r="38" spans="1:8" s="427" customFormat="1" ht="12" customHeight="1">
      <c r="A38" s="109"/>
      <c r="B38" s="73"/>
      <c r="D38" s="424"/>
    </row>
    <row r="39" spans="1:8" s="427" customFormat="1" ht="12" customHeight="1">
      <c r="A39" s="123">
        <v>1.6</v>
      </c>
      <c r="B39" s="620" t="s">
        <v>692</v>
      </c>
      <c r="C39" s="620"/>
      <c r="D39" s="620"/>
      <c r="E39" s="620"/>
      <c r="F39" s="620"/>
      <c r="G39" s="620"/>
      <c r="H39" s="620"/>
    </row>
    <row r="40" spans="1:8" s="427" customFormat="1" ht="12" customHeight="1">
      <c r="A40" s="109"/>
      <c r="B40" s="620"/>
      <c r="C40" s="620"/>
      <c r="D40" s="620"/>
      <c r="E40" s="620"/>
      <c r="F40" s="620"/>
      <c r="G40" s="620"/>
      <c r="H40" s="620"/>
    </row>
    <row r="41" spans="1:8" ht="12" customHeight="1">
      <c r="A41" s="123"/>
      <c r="B41" s="74"/>
      <c r="C41" s="75"/>
      <c r="D41" s="75"/>
      <c r="E41" s="76"/>
    </row>
    <row r="42" spans="1:8" ht="12" customHeight="1">
      <c r="A42" s="454">
        <v>2</v>
      </c>
      <c r="B42" s="450" t="s">
        <v>159</v>
      </c>
      <c r="C42" s="450"/>
      <c r="D42" s="466"/>
      <c r="E42" s="466"/>
      <c r="F42" s="466"/>
      <c r="G42" s="466"/>
      <c r="H42" s="466"/>
    </row>
    <row r="43" spans="1:8" ht="12" customHeight="1">
      <c r="A43" s="449"/>
      <c r="B43" s="466"/>
      <c r="C43" s="466"/>
      <c r="D43" s="466"/>
      <c r="E43" s="466"/>
      <c r="F43" s="466"/>
      <c r="G43" s="466"/>
      <c r="H43" s="466"/>
    </row>
    <row r="44" spans="1:8" ht="12" customHeight="1">
      <c r="A44" s="478">
        <v>2.1</v>
      </c>
      <c r="B44" s="479" t="s">
        <v>302</v>
      </c>
      <c r="C44" s="480"/>
      <c r="D44" s="480"/>
      <c r="E44" s="480"/>
      <c r="F44" s="481"/>
      <c r="G44" s="481"/>
      <c r="H44" s="481"/>
    </row>
    <row r="45" spans="1:8" ht="12" customHeight="1">
      <c r="A45" s="478"/>
      <c r="B45" s="482"/>
      <c r="C45" s="480"/>
      <c r="D45" s="480"/>
      <c r="E45" s="480"/>
      <c r="F45" s="481"/>
      <c r="G45" s="481"/>
      <c r="H45" s="481"/>
    </row>
    <row r="46" spans="1:8" ht="12" customHeight="1">
      <c r="A46" s="483" t="s">
        <v>639</v>
      </c>
      <c r="B46" s="616" t="s">
        <v>640</v>
      </c>
      <c r="C46" s="616"/>
      <c r="D46" s="616"/>
      <c r="E46" s="616"/>
      <c r="F46" s="616"/>
      <c r="G46" s="616"/>
      <c r="H46" s="616"/>
    </row>
    <row r="47" spans="1:8" ht="12" customHeight="1">
      <c r="A47" s="481"/>
      <c r="B47" s="616"/>
      <c r="C47" s="616"/>
      <c r="D47" s="616"/>
      <c r="E47" s="616"/>
      <c r="F47" s="616"/>
      <c r="G47" s="616"/>
      <c r="H47" s="616"/>
    </row>
    <row r="48" spans="1:8" ht="12" customHeight="1">
      <c r="A48" s="484" t="s">
        <v>641</v>
      </c>
      <c r="B48" s="485"/>
      <c r="C48" s="486"/>
      <c r="D48" s="486"/>
      <c r="E48" s="486"/>
      <c r="F48" s="486"/>
      <c r="G48" s="486"/>
      <c r="H48" s="486"/>
    </row>
    <row r="49" spans="1:8" ht="12" customHeight="1">
      <c r="A49" s="483" t="s">
        <v>642</v>
      </c>
      <c r="B49" s="616" t="s">
        <v>643</v>
      </c>
      <c r="C49" s="616"/>
      <c r="D49" s="616"/>
      <c r="E49" s="616"/>
      <c r="F49" s="616"/>
      <c r="G49" s="616"/>
      <c r="H49" s="616"/>
    </row>
    <row r="50" spans="1:8" ht="12" customHeight="1">
      <c r="A50" s="484"/>
      <c r="B50" s="616"/>
      <c r="C50" s="616"/>
      <c r="D50" s="616"/>
      <c r="E50" s="616"/>
      <c r="F50" s="616"/>
      <c r="G50" s="616"/>
      <c r="H50" s="616"/>
    </row>
    <row r="51" spans="1:8" ht="12" customHeight="1">
      <c r="A51" s="484"/>
      <c r="B51" s="487"/>
      <c r="C51" s="487"/>
      <c r="D51" s="487"/>
      <c r="E51" s="487"/>
      <c r="F51" s="487"/>
      <c r="G51" s="487"/>
      <c r="H51" s="487"/>
    </row>
    <row r="52" spans="1:8" ht="12" customHeight="1">
      <c r="A52" s="483" t="s">
        <v>644</v>
      </c>
      <c r="B52" s="616" t="s">
        <v>819</v>
      </c>
      <c r="C52" s="616"/>
      <c r="D52" s="616"/>
      <c r="E52" s="616"/>
      <c r="F52" s="616"/>
      <c r="G52" s="616"/>
      <c r="H52" s="616"/>
    </row>
    <row r="53" spans="1:8" ht="12" customHeight="1">
      <c r="A53" s="484"/>
      <c r="B53" s="616"/>
      <c r="C53" s="616"/>
      <c r="D53" s="616"/>
      <c r="E53" s="616"/>
      <c r="F53" s="616"/>
      <c r="G53" s="616"/>
      <c r="H53" s="616"/>
    </row>
    <row r="54" spans="1:8" ht="12" customHeight="1"/>
    <row r="55" spans="1:8" ht="12" customHeight="1">
      <c r="A55" s="434"/>
      <c r="B55" s="431"/>
      <c r="C55" s="433"/>
      <c r="D55" s="433"/>
      <c r="E55" s="433"/>
      <c r="F55" s="433"/>
      <c r="G55" s="433"/>
      <c r="H55" s="433"/>
    </row>
    <row r="56" spans="1:8" ht="12" customHeight="1">
      <c r="A56" s="57"/>
      <c r="B56" s="427"/>
      <c r="C56" s="477"/>
      <c r="D56" s="477"/>
      <c r="E56" s="477"/>
      <c r="F56" s="527" t="s">
        <v>664</v>
      </c>
      <c r="G56" s="490"/>
      <c r="H56" s="527" t="s">
        <v>665</v>
      </c>
    </row>
    <row r="57" spans="1:8" ht="12" customHeight="1">
      <c r="A57" s="123">
        <v>3</v>
      </c>
      <c r="B57" s="13" t="s">
        <v>190</v>
      </c>
      <c r="C57" s="53"/>
      <c r="D57" s="85"/>
      <c r="E57" s="78"/>
      <c r="F57" s="20" t="s">
        <v>404</v>
      </c>
      <c r="G57" s="490"/>
      <c r="H57" s="20" t="s">
        <v>405</v>
      </c>
    </row>
    <row r="58" spans="1:8" ht="12" customHeight="1">
      <c r="A58" s="429"/>
      <c r="B58" s="423"/>
      <c r="C58" s="476"/>
      <c r="D58" s="430"/>
      <c r="E58" s="476"/>
      <c r="F58" s="614" t="s">
        <v>107</v>
      </c>
      <c r="G58" s="614"/>
      <c r="H58" s="614"/>
    </row>
    <row r="59" spans="1:8" ht="12" customHeight="1">
      <c r="A59" s="84"/>
      <c r="B59" s="71"/>
      <c r="C59" s="53"/>
      <c r="D59" s="54"/>
      <c r="E59" s="78"/>
      <c r="F59" s="96"/>
      <c r="G59" s="124"/>
      <c r="H59" s="96"/>
    </row>
    <row r="60" spans="1:8" ht="12" customHeight="1" thickBot="1">
      <c r="A60" s="84"/>
      <c r="B60" s="110" t="s">
        <v>661</v>
      </c>
      <c r="C60" s="53"/>
      <c r="D60" s="54"/>
      <c r="E60" s="78"/>
      <c r="F60" s="534">
        <v>3741410</v>
      </c>
      <c r="G60" s="124"/>
      <c r="H60" s="533">
        <v>3163993</v>
      </c>
    </row>
    <row r="61" spans="1:8" ht="12" customHeight="1" thickTop="1">
      <c r="A61" s="84"/>
      <c r="B61" s="82"/>
      <c r="C61" s="53"/>
      <c r="D61" s="53"/>
      <c r="E61" s="54"/>
      <c r="F61" s="83"/>
      <c r="G61" s="83"/>
      <c r="H61" s="83"/>
    </row>
    <row r="62" spans="1:8" ht="12" customHeight="1">
      <c r="A62" s="84"/>
      <c r="B62" s="82"/>
      <c r="C62" s="53"/>
      <c r="D62" s="53"/>
      <c r="E62" s="78"/>
      <c r="F62" s="96"/>
      <c r="G62" s="124"/>
      <c r="H62" s="96"/>
    </row>
    <row r="63" spans="1:8" ht="12" customHeight="1">
      <c r="F63" s="564"/>
      <c r="G63" s="564"/>
      <c r="H63" s="564"/>
    </row>
    <row r="64" spans="1:8">
      <c r="F64" s="564"/>
      <c r="G64" s="564"/>
      <c r="H64" s="564"/>
    </row>
  </sheetData>
  <customSheetViews>
    <customSheetView guid="{84FBBE83-FF6F-4C76-A58E-D04643F715A5}" showPageBreaks="1" printArea="1" view="pageBreakPreview" topLeftCell="A10">
      <selection activeCell="K26" sqref="K26"/>
      <pageMargins left="0.75" right="0.5" top="0.5" bottom="0.25" header="0.17" footer="0.42"/>
      <printOptions horizontalCentered="1"/>
      <pageSetup paperSize="9" fitToWidth="12" fitToHeight="12" orientation="portrait" r:id="rId1"/>
      <headerFooter alignWithMargins="0">
        <oddFooter>&amp;C7 of 11</oddFooter>
      </headerFooter>
    </customSheetView>
  </customSheetViews>
  <mergeCells count="10">
    <mergeCell ref="B7:H13"/>
    <mergeCell ref="B15:H18"/>
    <mergeCell ref="B20:H27"/>
    <mergeCell ref="B29:H31"/>
    <mergeCell ref="B39:H40"/>
    <mergeCell ref="F58:H58"/>
    <mergeCell ref="B33:H37"/>
    <mergeCell ref="B46:H47"/>
    <mergeCell ref="B49:H50"/>
    <mergeCell ref="B52:H53"/>
  </mergeCells>
  <phoneticPr fontId="28" type="noConversion"/>
  <printOptions horizontalCentered="1"/>
  <pageMargins left="0.75" right="0.5" top="0.5" bottom="0.25" header="0.17" footer="0.42"/>
  <pageSetup paperSize="9" fitToWidth="12" fitToHeight="12" orientation="portrait" r:id="rId2"/>
  <headerFooter alignWithMargins="0">
    <oddFooter>&amp;C7 of 11</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view="pageBreakPreview" topLeftCell="H3" zoomScaleNormal="100" zoomScaleSheetLayoutView="100" workbookViewId="0">
      <selection activeCell="A66" sqref="A66:XFD81"/>
    </sheetView>
  </sheetViews>
  <sheetFormatPr defaultRowHeight="15.75" outlineLevelRow="2"/>
  <cols>
    <col min="1" max="1" width="4.125" style="422" customWidth="1"/>
    <col min="2" max="2" width="31.125" style="422" hidden="1" customWidth="1"/>
    <col min="3" max="3" width="5.875" style="422" hidden="1" customWidth="1"/>
    <col min="4" max="4" width="37.625" style="422" hidden="1" customWidth="1"/>
    <col min="5" max="5" width="28" style="422" customWidth="1"/>
    <col min="6" max="6" width="10.875" style="422" customWidth="1"/>
    <col min="7" max="7" width="10.25" style="422" customWidth="1"/>
    <col min="8" max="8" width="9.5" style="422" customWidth="1"/>
    <col min="9" max="9" width="10.5" style="422" customWidth="1"/>
    <col min="10" max="10" width="10" style="422" hidden="1" customWidth="1"/>
    <col min="11" max="11" width="8.625" style="422" customWidth="1"/>
    <col min="12" max="12" width="10.75" style="422" customWidth="1"/>
    <col min="13" max="13" width="10" style="403" customWidth="1"/>
    <col min="14" max="14" width="10.25" style="403" customWidth="1"/>
    <col min="15" max="15" width="7.375" style="409" customWidth="1"/>
    <col min="16" max="16" width="10.25" style="409" customWidth="1"/>
    <col min="17" max="17" width="9.5" style="422" customWidth="1"/>
    <col min="18" max="16384" width="9" style="422"/>
  </cols>
  <sheetData>
    <row r="1" spans="1:17" ht="18.75" hidden="1">
      <c r="B1" s="566"/>
      <c r="C1" s="566"/>
      <c r="D1" s="566"/>
      <c r="E1" s="593" t="s">
        <v>657</v>
      </c>
      <c r="F1" s="567"/>
      <c r="G1" s="567"/>
      <c r="H1" s="567"/>
      <c r="I1" s="567"/>
      <c r="J1" s="567"/>
      <c r="K1" s="567"/>
      <c r="L1" s="567"/>
      <c r="M1" s="567"/>
      <c r="N1" s="567"/>
      <c r="O1" s="568"/>
      <c r="P1" s="568"/>
      <c r="Q1" s="569"/>
    </row>
    <row r="2" spans="1:17" ht="18.75" hidden="1">
      <c r="B2" s="566"/>
      <c r="C2" s="566"/>
      <c r="D2" s="566"/>
      <c r="E2" s="570" t="s">
        <v>747</v>
      </c>
      <c r="F2" s="410"/>
      <c r="G2" s="410"/>
      <c r="H2" s="410"/>
      <c r="I2" s="410"/>
      <c r="J2" s="410"/>
      <c r="K2" s="410"/>
      <c r="L2" s="410"/>
      <c r="M2" s="410"/>
      <c r="N2" s="410"/>
      <c r="O2" s="411"/>
      <c r="P2" s="411"/>
      <c r="Q2" s="412"/>
    </row>
    <row r="3" spans="1:17" ht="18.75">
      <c r="B3" s="566"/>
      <c r="C3" s="566"/>
      <c r="D3" s="566"/>
      <c r="E3" s="570" t="s">
        <v>755</v>
      </c>
      <c r="F3" s="571"/>
      <c r="G3" s="571"/>
      <c r="H3" s="571"/>
      <c r="I3" s="571"/>
      <c r="J3" s="571"/>
      <c r="K3" s="571"/>
      <c r="L3" s="571"/>
      <c r="M3" s="571"/>
      <c r="N3" s="571"/>
      <c r="O3" s="572"/>
      <c r="P3" s="573"/>
    </row>
    <row r="4" spans="1:17">
      <c r="B4" s="411"/>
      <c r="C4" s="411"/>
      <c r="D4" s="411"/>
      <c r="E4" s="413"/>
      <c r="F4" s="410"/>
      <c r="G4" s="410"/>
      <c r="H4" s="410"/>
      <c r="I4" s="410"/>
      <c r="J4" s="410"/>
      <c r="K4" s="410"/>
      <c r="L4" s="410"/>
      <c r="M4" s="410"/>
      <c r="N4" s="410"/>
      <c r="O4" s="411"/>
      <c r="P4" s="411"/>
      <c r="Q4" s="412"/>
    </row>
    <row r="5" spans="1:17">
      <c r="B5" s="411"/>
      <c r="C5" s="411"/>
      <c r="D5" s="411"/>
      <c r="E5" s="413"/>
      <c r="F5" s="410"/>
      <c r="G5" s="410"/>
      <c r="H5" s="410"/>
      <c r="I5" s="410"/>
      <c r="J5" s="410"/>
      <c r="K5" s="410"/>
      <c r="L5" s="410"/>
      <c r="M5" s="410"/>
      <c r="N5" s="410"/>
      <c r="O5" s="411"/>
      <c r="P5" s="411"/>
      <c r="Q5" s="412"/>
    </row>
    <row r="6" spans="1:17" ht="77.25" customHeight="1">
      <c r="A6" s="574" t="s">
        <v>28</v>
      </c>
      <c r="B6" s="574" t="s">
        <v>575</v>
      </c>
      <c r="C6" s="574" t="s">
        <v>717</v>
      </c>
      <c r="D6" s="574" t="s">
        <v>574</v>
      </c>
      <c r="E6" s="574" t="s">
        <v>718</v>
      </c>
      <c r="F6" s="575" t="s">
        <v>719</v>
      </c>
      <c r="G6" s="576" t="s">
        <v>720</v>
      </c>
      <c r="H6" s="576" t="s">
        <v>721</v>
      </c>
      <c r="I6" s="576" t="s">
        <v>722</v>
      </c>
      <c r="J6" s="577" t="s">
        <v>723</v>
      </c>
      <c r="K6" s="576" t="s">
        <v>561</v>
      </c>
      <c r="L6" s="576" t="s">
        <v>768</v>
      </c>
      <c r="M6" s="576" t="s">
        <v>769</v>
      </c>
      <c r="N6" s="576" t="s">
        <v>770</v>
      </c>
      <c r="O6" s="578" t="s">
        <v>764</v>
      </c>
      <c r="P6" s="578" t="s">
        <v>724</v>
      </c>
      <c r="Q6" s="579" t="s">
        <v>725</v>
      </c>
    </row>
    <row r="7" spans="1:17" outlineLevel="1">
      <c r="A7" s="580"/>
      <c r="B7" s="580"/>
      <c r="C7" s="580"/>
      <c r="D7" s="580"/>
      <c r="E7" s="580"/>
      <c r="F7" s="581" t="s">
        <v>726</v>
      </c>
      <c r="G7" s="582"/>
      <c r="H7" s="582"/>
      <c r="I7" s="582"/>
      <c r="J7" s="582"/>
      <c r="K7" s="582"/>
      <c r="L7" s="582"/>
      <c r="M7" s="581" t="s">
        <v>727</v>
      </c>
      <c r="N7" s="582"/>
      <c r="O7" s="581" t="s">
        <v>728</v>
      </c>
      <c r="P7" s="583"/>
      <c r="Q7" s="583"/>
    </row>
    <row r="8" spans="1:17" outlineLevel="1">
      <c r="A8" s="580"/>
      <c r="B8" s="580" t="s">
        <v>771</v>
      </c>
      <c r="C8" s="580"/>
      <c r="D8" s="580"/>
      <c r="E8" s="580" t="s">
        <v>771</v>
      </c>
      <c r="F8" s="581"/>
      <c r="G8" s="582"/>
      <c r="H8" s="582"/>
      <c r="I8" s="582"/>
      <c r="J8" s="582"/>
      <c r="K8" s="582"/>
      <c r="L8" s="582"/>
      <c r="M8" s="581"/>
      <c r="N8" s="582"/>
      <c r="O8" s="581"/>
      <c r="P8" s="583"/>
      <c r="Q8" s="583"/>
    </row>
    <row r="9" spans="1:17" outlineLevel="2">
      <c r="A9" s="522">
        <v>1</v>
      </c>
      <c r="B9" s="414" t="s">
        <v>729</v>
      </c>
      <c r="C9" s="522">
        <v>6</v>
      </c>
      <c r="D9" s="522" t="s">
        <v>771</v>
      </c>
      <c r="E9" s="522" t="s">
        <v>772</v>
      </c>
      <c r="F9" s="584">
        <v>686500</v>
      </c>
      <c r="G9" s="584">
        <v>49000</v>
      </c>
      <c r="H9" s="584">
        <v>0</v>
      </c>
      <c r="I9" s="584">
        <v>0</v>
      </c>
      <c r="J9" s="584">
        <v>0</v>
      </c>
      <c r="K9" s="584">
        <v>0</v>
      </c>
      <c r="L9" s="584">
        <v>735500</v>
      </c>
      <c r="M9" s="584">
        <v>30736.9235845</v>
      </c>
      <c r="N9" s="584">
        <v>37128.04</v>
      </c>
      <c r="O9" s="585">
        <v>0.76730010999999998</v>
      </c>
      <c r="P9" s="585">
        <v>0.99235409739031977</v>
      </c>
      <c r="Q9" s="585">
        <v>9.1594789999999995E-2</v>
      </c>
    </row>
    <row r="10" spans="1:17" outlineLevel="1">
      <c r="A10" s="522"/>
      <c r="B10" s="580"/>
      <c r="C10" s="522"/>
      <c r="D10" s="586" t="s">
        <v>730</v>
      </c>
      <c r="E10" s="522"/>
      <c r="F10" s="587">
        <v>686500</v>
      </c>
      <c r="G10" s="587">
        <v>49000</v>
      </c>
      <c r="H10" s="587">
        <v>0</v>
      </c>
      <c r="I10" s="587">
        <v>0</v>
      </c>
      <c r="J10" s="587">
        <v>0</v>
      </c>
      <c r="K10" s="587">
        <v>0</v>
      </c>
      <c r="L10" s="587">
        <v>735500</v>
      </c>
      <c r="M10" s="587">
        <v>30736.9235845</v>
      </c>
      <c r="N10" s="587">
        <v>37128.04</v>
      </c>
      <c r="O10" s="588">
        <v>0.76730010999999998</v>
      </c>
      <c r="P10" s="588">
        <v>0.99235409739031977</v>
      </c>
      <c r="Q10" s="585"/>
    </row>
    <row r="11" spans="1:17" outlineLevel="1">
      <c r="A11" s="522"/>
      <c r="B11" s="580" t="s">
        <v>731</v>
      </c>
      <c r="C11" s="522"/>
      <c r="D11" s="586"/>
      <c r="E11" s="580" t="s">
        <v>731</v>
      </c>
      <c r="F11" s="589"/>
      <c r="G11" s="589"/>
      <c r="H11" s="589"/>
      <c r="I11" s="589"/>
      <c r="J11" s="589"/>
      <c r="K11" s="589"/>
      <c r="L11" s="589"/>
      <c r="M11" s="589"/>
      <c r="N11" s="589"/>
      <c r="O11" s="590"/>
      <c r="P11" s="590"/>
      <c r="Q11" s="585"/>
    </row>
    <row r="12" spans="1:17" outlineLevel="2">
      <c r="A12" s="522">
        <v>2</v>
      </c>
      <c r="B12" s="414" t="s">
        <v>587</v>
      </c>
      <c r="C12" s="522"/>
      <c r="D12" s="414" t="s">
        <v>731</v>
      </c>
      <c r="E12" s="522" t="s">
        <v>732</v>
      </c>
      <c r="F12" s="584">
        <v>0</v>
      </c>
      <c r="G12" s="584">
        <v>71000</v>
      </c>
      <c r="H12" s="584">
        <v>0</v>
      </c>
      <c r="I12" s="584">
        <v>0</v>
      </c>
      <c r="J12" s="584">
        <v>0</v>
      </c>
      <c r="K12" s="584">
        <v>0</v>
      </c>
      <c r="L12" s="584">
        <v>71000</v>
      </c>
      <c r="M12" s="584">
        <v>20585.827875899999</v>
      </c>
      <c r="N12" s="584">
        <v>17963</v>
      </c>
      <c r="O12" s="585">
        <v>0.37122917999999999</v>
      </c>
      <c r="P12" s="585">
        <v>0.48011305340713684</v>
      </c>
      <c r="Q12" s="585">
        <v>8.7621870000000004E-2</v>
      </c>
    </row>
    <row r="13" spans="1:17" outlineLevel="1">
      <c r="A13" s="522"/>
      <c r="B13" s="414"/>
      <c r="C13" s="522"/>
      <c r="D13" s="591"/>
      <c r="E13" s="522"/>
      <c r="F13" s="587">
        <v>0</v>
      </c>
      <c r="G13" s="587">
        <v>71000</v>
      </c>
      <c r="H13" s="587">
        <v>0</v>
      </c>
      <c r="I13" s="587">
        <v>0</v>
      </c>
      <c r="J13" s="587">
        <v>0</v>
      </c>
      <c r="K13" s="587">
        <v>0</v>
      </c>
      <c r="L13" s="587">
        <v>71000</v>
      </c>
      <c r="M13" s="587">
        <v>20585.827875899999</v>
      </c>
      <c r="N13" s="587">
        <v>17963</v>
      </c>
      <c r="O13" s="588">
        <v>0.37122917999999999</v>
      </c>
      <c r="P13" s="588">
        <v>0.48011305340713684</v>
      </c>
      <c r="Q13" s="585"/>
    </row>
    <row r="14" spans="1:17" outlineLevel="1">
      <c r="A14" s="522"/>
      <c r="B14" s="414"/>
      <c r="C14" s="522"/>
      <c r="D14" s="591"/>
      <c r="E14" s="522"/>
      <c r="F14" s="589"/>
      <c r="G14" s="589"/>
      <c r="H14" s="589"/>
      <c r="I14" s="589"/>
      <c r="J14" s="589"/>
      <c r="K14" s="589"/>
      <c r="L14" s="589"/>
      <c r="M14" s="589"/>
      <c r="N14" s="589"/>
      <c r="O14" s="590"/>
      <c r="P14" s="590"/>
      <c r="Q14" s="585"/>
    </row>
    <row r="15" spans="1:17" outlineLevel="1">
      <c r="A15" s="522"/>
      <c r="B15" s="580" t="s">
        <v>773</v>
      </c>
      <c r="C15" s="522"/>
      <c r="D15" s="591"/>
      <c r="E15" s="580" t="s">
        <v>773</v>
      </c>
      <c r="F15" s="589"/>
      <c r="G15" s="589"/>
      <c r="H15" s="589"/>
      <c r="I15" s="589"/>
      <c r="J15" s="589"/>
      <c r="K15" s="589"/>
      <c r="L15" s="589"/>
      <c r="M15" s="589"/>
      <c r="N15" s="589"/>
      <c r="O15" s="590"/>
      <c r="P15" s="590"/>
      <c r="Q15" s="585"/>
    </row>
    <row r="16" spans="1:17" outlineLevel="2">
      <c r="A16" s="522">
        <v>2</v>
      </c>
      <c r="B16" s="414" t="s">
        <v>599</v>
      </c>
      <c r="C16" s="522">
        <v>15</v>
      </c>
      <c r="D16" s="522" t="s">
        <v>773</v>
      </c>
      <c r="E16" s="522" t="s">
        <v>774</v>
      </c>
      <c r="F16" s="584">
        <v>4247500</v>
      </c>
      <c r="G16" s="584">
        <v>700000</v>
      </c>
      <c r="H16" s="584">
        <v>0</v>
      </c>
      <c r="I16" s="584">
        <v>0</v>
      </c>
      <c r="J16" s="584">
        <v>0</v>
      </c>
      <c r="K16" s="584">
        <v>0</v>
      </c>
      <c r="L16" s="584">
        <v>4947500</v>
      </c>
      <c r="M16" s="584">
        <v>175979.73018900002</v>
      </c>
      <c r="N16" s="584">
        <v>165642.29999999999</v>
      </c>
      <c r="O16" s="585">
        <v>3.42321746</v>
      </c>
      <c r="P16" s="585">
        <v>4.4272688541101699</v>
      </c>
      <c r="Q16" s="585">
        <v>0.37168066</v>
      </c>
    </row>
    <row r="17" spans="1:17" outlineLevel="2">
      <c r="A17" s="522">
        <v>3</v>
      </c>
      <c r="B17" s="592" t="s">
        <v>584</v>
      </c>
      <c r="C17" s="522">
        <v>15</v>
      </c>
      <c r="D17" s="522" t="s">
        <v>773</v>
      </c>
      <c r="E17" s="522" t="s">
        <v>562</v>
      </c>
      <c r="F17" s="584">
        <v>0</v>
      </c>
      <c r="G17" s="584">
        <v>1047500</v>
      </c>
      <c r="H17" s="584">
        <v>0</v>
      </c>
      <c r="I17" s="584">
        <v>0</v>
      </c>
      <c r="J17" s="584">
        <v>0</v>
      </c>
      <c r="K17" s="584">
        <v>0</v>
      </c>
      <c r="L17" s="584">
        <v>1047500</v>
      </c>
      <c r="M17" s="584">
        <v>96613.555449499996</v>
      </c>
      <c r="N17" s="584">
        <v>90315.45</v>
      </c>
      <c r="O17" s="585">
        <v>1.8664883699999999</v>
      </c>
      <c r="P17" s="585">
        <v>2.4139412386204753</v>
      </c>
      <c r="Q17" s="585">
        <v>0.59304122999999997</v>
      </c>
    </row>
    <row r="18" spans="1:17" outlineLevel="2">
      <c r="A18" s="522">
        <v>4</v>
      </c>
      <c r="B18" s="414" t="s">
        <v>585</v>
      </c>
      <c r="C18" s="522">
        <v>15</v>
      </c>
      <c r="D18" s="522" t="s">
        <v>773</v>
      </c>
      <c r="E18" s="522" t="s">
        <v>563</v>
      </c>
      <c r="F18" s="584">
        <v>805700</v>
      </c>
      <c r="G18" s="584">
        <v>221200</v>
      </c>
      <c r="H18" s="584">
        <v>0</v>
      </c>
      <c r="I18" s="584">
        <v>0</v>
      </c>
      <c r="J18" s="584">
        <v>0</v>
      </c>
      <c r="K18" s="584">
        <v>0</v>
      </c>
      <c r="L18" s="584">
        <v>1026900</v>
      </c>
      <c r="M18" s="584">
        <v>497388.05440179998</v>
      </c>
      <c r="N18" s="584">
        <v>540868.23</v>
      </c>
      <c r="O18" s="585">
        <v>11.17775816</v>
      </c>
      <c r="P18" s="585">
        <v>14.456265512231452</v>
      </c>
      <c r="Q18" s="585">
        <v>0.31755702000000002</v>
      </c>
    </row>
    <row r="19" spans="1:17" outlineLevel="1">
      <c r="A19" s="522"/>
      <c r="B19" s="414"/>
      <c r="C19" s="522"/>
      <c r="D19" s="591" t="s">
        <v>733</v>
      </c>
      <c r="E19" s="522"/>
      <c r="F19" s="587">
        <v>5053200</v>
      </c>
      <c r="G19" s="587">
        <v>1968700</v>
      </c>
      <c r="H19" s="587">
        <v>0</v>
      </c>
      <c r="I19" s="587">
        <v>0</v>
      </c>
      <c r="J19" s="587">
        <v>0</v>
      </c>
      <c r="K19" s="587">
        <v>0</v>
      </c>
      <c r="L19" s="587">
        <v>7021900</v>
      </c>
      <c r="M19" s="587">
        <v>769981.34004030004</v>
      </c>
      <c r="N19" s="587">
        <v>796825.98</v>
      </c>
      <c r="O19" s="588">
        <v>16.467463989999999</v>
      </c>
      <c r="P19" s="588">
        <v>21.297475604962095</v>
      </c>
      <c r="Q19" s="585"/>
    </row>
    <row r="20" spans="1:17" outlineLevel="1">
      <c r="A20" s="522"/>
      <c r="B20" s="580" t="s">
        <v>775</v>
      </c>
      <c r="C20" s="522"/>
      <c r="D20" s="591"/>
      <c r="E20" s="580" t="s">
        <v>775</v>
      </c>
      <c r="F20" s="589"/>
      <c r="G20" s="589"/>
      <c r="H20" s="589"/>
      <c r="I20" s="589"/>
      <c r="J20" s="589"/>
      <c r="K20" s="589"/>
      <c r="L20" s="589"/>
      <c r="M20" s="589"/>
      <c r="N20" s="589"/>
      <c r="O20" s="590"/>
      <c r="P20" s="590"/>
      <c r="Q20" s="585"/>
    </row>
    <row r="21" spans="1:17" outlineLevel="2">
      <c r="A21" s="522">
        <v>5</v>
      </c>
      <c r="B21" s="414" t="s">
        <v>593</v>
      </c>
      <c r="C21" s="522">
        <v>18</v>
      </c>
      <c r="D21" s="522" t="s">
        <v>775</v>
      </c>
      <c r="E21" s="522" t="s">
        <v>567</v>
      </c>
      <c r="F21" s="584">
        <v>1574500</v>
      </c>
      <c r="G21" s="584">
        <v>150000</v>
      </c>
      <c r="H21" s="584">
        <v>0</v>
      </c>
      <c r="I21" s="584">
        <v>0</v>
      </c>
      <c r="J21" s="584">
        <v>0</v>
      </c>
      <c r="K21" s="584">
        <v>0</v>
      </c>
      <c r="L21" s="584">
        <v>1724500</v>
      </c>
      <c r="M21" s="584">
        <v>165613.15887300001</v>
      </c>
      <c r="N21" s="584">
        <v>169414.88</v>
      </c>
      <c r="O21" s="585">
        <v>3.5011828299999999</v>
      </c>
      <c r="P21" s="585">
        <v>4.5281019500864934</v>
      </c>
      <c r="Q21" s="585">
        <v>0.14902937999999999</v>
      </c>
    </row>
    <row r="22" spans="1:17" outlineLevel="2">
      <c r="A22" s="522">
        <v>6</v>
      </c>
      <c r="B22" s="414" t="s">
        <v>594</v>
      </c>
      <c r="C22" s="522">
        <v>18</v>
      </c>
      <c r="D22" s="522" t="s">
        <v>775</v>
      </c>
      <c r="E22" s="522" t="s">
        <v>776</v>
      </c>
      <c r="F22" s="584">
        <v>1862500</v>
      </c>
      <c r="G22" s="584">
        <v>10000</v>
      </c>
      <c r="H22" s="584">
        <v>0</v>
      </c>
      <c r="I22" s="584">
        <v>0</v>
      </c>
      <c r="J22" s="584">
        <v>0</v>
      </c>
      <c r="K22" s="584">
        <v>0</v>
      </c>
      <c r="L22" s="584">
        <v>1872500</v>
      </c>
      <c r="M22" s="584">
        <v>161965.58187749999</v>
      </c>
      <c r="N22" s="584">
        <v>177419.375</v>
      </c>
      <c r="O22" s="585">
        <v>3.6666063100000001</v>
      </c>
      <c r="P22" s="585">
        <v>4.74204519650592</v>
      </c>
      <c r="Q22" s="585">
        <v>0.21272288</v>
      </c>
    </row>
    <row r="23" spans="1:17" outlineLevel="1">
      <c r="A23" s="522"/>
      <c r="B23" s="414"/>
      <c r="C23" s="522"/>
      <c r="D23" s="591" t="s">
        <v>734</v>
      </c>
      <c r="E23" s="522"/>
      <c r="F23" s="587">
        <v>3437000</v>
      </c>
      <c r="G23" s="587">
        <v>160000</v>
      </c>
      <c r="H23" s="587">
        <v>0</v>
      </c>
      <c r="I23" s="587">
        <v>0</v>
      </c>
      <c r="J23" s="587">
        <v>0</v>
      </c>
      <c r="K23" s="587">
        <v>0</v>
      </c>
      <c r="L23" s="587">
        <v>3597000</v>
      </c>
      <c r="M23" s="587">
        <v>327578.7407505</v>
      </c>
      <c r="N23" s="587">
        <v>346834.255</v>
      </c>
      <c r="O23" s="588">
        <v>7.16778914</v>
      </c>
      <c r="P23" s="588">
        <v>9.2701471465924143</v>
      </c>
      <c r="Q23" s="585"/>
    </row>
    <row r="24" spans="1:17" outlineLevel="1">
      <c r="A24" s="522"/>
      <c r="B24" s="580" t="s">
        <v>777</v>
      </c>
      <c r="C24" s="522"/>
      <c r="D24" s="591"/>
      <c r="E24" s="580" t="s">
        <v>777</v>
      </c>
      <c r="F24" s="589"/>
      <c r="G24" s="589"/>
      <c r="H24" s="589"/>
      <c r="I24" s="589"/>
      <c r="J24" s="589"/>
      <c r="K24" s="589"/>
      <c r="L24" s="589"/>
      <c r="M24" s="589"/>
      <c r="N24" s="589"/>
      <c r="O24" s="590"/>
      <c r="P24" s="590"/>
      <c r="Q24" s="585"/>
    </row>
    <row r="25" spans="1:17" outlineLevel="2">
      <c r="A25" s="522">
        <v>7</v>
      </c>
      <c r="B25" s="414" t="s">
        <v>580</v>
      </c>
      <c r="C25" s="522">
        <v>19</v>
      </c>
      <c r="D25" s="522" t="s">
        <v>777</v>
      </c>
      <c r="E25" s="522" t="s">
        <v>778</v>
      </c>
      <c r="F25" s="584">
        <v>684800</v>
      </c>
      <c r="G25" s="584">
        <v>239100</v>
      </c>
      <c r="H25" s="584">
        <v>0</v>
      </c>
      <c r="I25" s="584">
        <v>0</v>
      </c>
      <c r="J25" s="584">
        <v>0</v>
      </c>
      <c r="K25" s="584">
        <v>21600</v>
      </c>
      <c r="L25" s="584">
        <v>902300</v>
      </c>
      <c r="M25" s="584">
        <v>353225.14619870001</v>
      </c>
      <c r="N25" s="584">
        <v>260214.29699999999</v>
      </c>
      <c r="O25" s="585">
        <v>5.3776730099999996</v>
      </c>
      <c r="P25" s="585">
        <v>6.9549786045126964</v>
      </c>
      <c r="Q25" s="585">
        <v>0.33211146000000002</v>
      </c>
    </row>
    <row r="26" spans="1:17" outlineLevel="1">
      <c r="A26" s="522"/>
      <c r="B26" s="414"/>
      <c r="C26" s="522"/>
      <c r="D26" s="591" t="s">
        <v>735</v>
      </c>
      <c r="E26" s="522"/>
      <c r="F26" s="587">
        <v>684800</v>
      </c>
      <c r="G26" s="587">
        <v>239100</v>
      </c>
      <c r="H26" s="587">
        <v>0</v>
      </c>
      <c r="I26" s="587">
        <v>0</v>
      </c>
      <c r="J26" s="587">
        <v>0</v>
      </c>
      <c r="K26" s="587">
        <v>21600</v>
      </c>
      <c r="L26" s="587">
        <v>902300</v>
      </c>
      <c r="M26" s="587">
        <v>353225.14619870001</v>
      </c>
      <c r="N26" s="587">
        <v>260214.29699999999</v>
      </c>
      <c r="O26" s="588">
        <v>5.3776730099999996</v>
      </c>
      <c r="P26" s="588">
        <v>6.9549786045126964</v>
      </c>
      <c r="Q26" s="585"/>
    </row>
    <row r="27" spans="1:17" outlineLevel="1">
      <c r="A27" s="522"/>
      <c r="B27" s="580" t="s">
        <v>779</v>
      </c>
      <c r="C27" s="522"/>
      <c r="D27" s="591"/>
      <c r="E27" s="580" t="s">
        <v>779</v>
      </c>
      <c r="F27" s="589"/>
      <c r="G27" s="589"/>
      <c r="H27" s="589"/>
      <c r="I27" s="589"/>
      <c r="J27" s="589"/>
      <c r="K27" s="589"/>
      <c r="L27" s="589"/>
      <c r="M27" s="589"/>
      <c r="N27" s="589"/>
      <c r="O27" s="590"/>
      <c r="P27" s="590"/>
      <c r="Q27" s="585"/>
    </row>
    <row r="28" spans="1:17" outlineLevel="2">
      <c r="A28" s="522">
        <v>8</v>
      </c>
      <c r="B28" s="414" t="s">
        <v>576</v>
      </c>
      <c r="C28" s="522">
        <v>20</v>
      </c>
      <c r="D28" s="522" t="s">
        <v>779</v>
      </c>
      <c r="E28" s="522" t="s">
        <v>577</v>
      </c>
      <c r="F28" s="584">
        <v>406800</v>
      </c>
      <c r="G28" s="584">
        <v>61700</v>
      </c>
      <c r="H28" s="584">
        <v>0</v>
      </c>
      <c r="I28" s="584">
        <v>0</v>
      </c>
      <c r="J28" s="584">
        <v>0</v>
      </c>
      <c r="K28" s="584">
        <v>65000</v>
      </c>
      <c r="L28" s="584">
        <v>403500</v>
      </c>
      <c r="M28" s="584">
        <v>74153.639698300001</v>
      </c>
      <c r="N28" s="584">
        <v>50304.345000000001</v>
      </c>
      <c r="O28" s="585">
        <v>1.0396059</v>
      </c>
      <c r="P28" s="585">
        <v>1.3445289026107019</v>
      </c>
      <c r="Q28" s="585">
        <v>9.3816999999999998E-3</v>
      </c>
    </row>
    <row r="29" spans="1:17" outlineLevel="2">
      <c r="A29" s="522">
        <v>9</v>
      </c>
      <c r="B29" s="414" t="s">
        <v>578</v>
      </c>
      <c r="C29" s="522">
        <v>20</v>
      </c>
      <c r="D29" s="522" t="s">
        <v>779</v>
      </c>
      <c r="E29" s="522" t="s">
        <v>780</v>
      </c>
      <c r="F29" s="584">
        <v>249800</v>
      </c>
      <c r="G29" s="584">
        <v>140000</v>
      </c>
      <c r="H29" s="584">
        <v>0</v>
      </c>
      <c r="I29" s="584">
        <v>0</v>
      </c>
      <c r="J29" s="584">
        <v>0</v>
      </c>
      <c r="K29" s="584">
        <v>15000</v>
      </c>
      <c r="L29" s="584">
        <v>374800</v>
      </c>
      <c r="M29" s="584">
        <v>138875.79175529999</v>
      </c>
      <c r="N29" s="584">
        <v>110164.96400000001</v>
      </c>
      <c r="O29" s="585">
        <v>2.2767048600000002</v>
      </c>
      <c r="P29" s="585">
        <v>2.9444768270627018</v>
      </c>
      <c r="Q29" s="585">
        <v>0.15844705000000001</v>
      </c>
    </row>
    <row r="30" spans="1:17" outlineLevel="2">
      <c r="A30" s="522">
        <v>10</v>
      </c>
      <c r="B30" s="414" t="s">
        <v>579</v>
      </c>
      <c r="C30" s="522">
        <v>20</v>
      </c>
      <c r="D30" s="522" t="s">
        <v>779</v>
      </c>
      <c r="E30" s="522" t="s">
        <v>781</v>
      </c>
      <c r="F30" s="584">
        <v>822700</v>
      </c>
      <c r="G30" s="584">
        <v>289300</v>
      </c>
      <c r="H30" s="584">
        <v>0</v>
      </c>
      <c r="I30" s="584">
        <v>0</v>
      </c>
      <c r="J30" s="584">
        <v>0</v>
      </c>
      <c r="K30" s="584">
        <v>50000</v>
      </c>
      <c r="L30" s="584">
        <v>1062000</v>
      </c>
      <c r="M30" s="584">
        <v>174014.4753392</v>
      </c>
      <c r="N30" s="584">
        <v>126526.68</v>
      </c>
      <c r="O30" s="585">
        <v>2.6148413800000001</v>
      </c>
      <c r="P30" s="585">
        <v>3.3817909409490459</v>
      </c>
      <c r="Q30" s="585">
        <v>5.3861720000000002E-2</v>
      </c>
    </row>
    <row r="31" spans="1:17" outlineLevel="1">
      <c r="A31" s="522"/>
      <c r="B31" s="414"/>
      <c r="C31" s="522"/>
      <c r="D31" s="591" t="s">
        <v>736</v>
      </c>
      <c r="E31" s="522"/>
      <c r="F31" s="587">
        <v>1479300</v>
      </c>
      <c r="G31" s="587">
        <v>491000</v>
      </c>
      <c r="H31" s="587">
        <v>0</v>
      </c>
      <c r="I31" s="587">
        <v>0</v>
      </c>
      <c r="J31" s="587">
        <v>0</v>
      </c>
      <c r="K31" s="587">
        <v>130000</v>
      </c>
      <c r="L31" s="587">
        <v>1840300</v>
      </c>
      <c r="M31" s="587">
        <v>387043.9067928</v>
      </c>
      <c r="N31" s="587">
        <v>286995.989</v>
      </c>
      <c r="O31" s="588">
        <v>5.93115214</v>
      </c>
      <c r="P31" s="588">
        <v>7.6707966706224493</v>
      </c>
      <c r="Q31" s="585"/>
    </row>
    <row r="32" spans="1:17" outlineLevel="1">
      <c r="A32" s="522"/>
      <c r="B32" s="580" t="s">
        <v>782</v>
      </c>
      <c r="C32" s="522"/>
      <c r="D32" s="591"/>
      <c r="E32" s="580" t="s">
        <v>782</v>
      </c>
      <c r="F32" s="589"/>
      <c r="G32" s="589"/>
      <c r="H32" s="589"/>
      <c r="I32" s="589"/>
      <c r="J32" s="589"/>
      <c r="K32" s="589"/>
      <c r="L32" s="589"/>
      <c r="M32" s="589"/>
      <c r="N32" s="589"/>
      <c r="O32" s="590"/>
      <c r="P32" s="590"/>
      <c r="Q32" s="585"/>
    </row>
    <row r="33" spans="1:17" outlineLevel="2">
      <c r="A33" s="522">
        <v>11</v>
      </c>
      <c r="B33" s="414" t="s">
        <v>589</v>
      </c>
      <c r="C33" s="522">
        <v>22</v>
      </c>
      <c r="D33" s="522" t="s">
        <v>782</v>
      </c>
      <c r="E33" s="522" t="s">
        <v>565</v>
      </c>
      <c r="F33" s="584">
        <v>279000</v>
      </c>
      <c r="G33" s="584">
        <v>187600</v>
      </c>
      <c r="H33" s="584">
        <v>0</v>
      </c>
      <c r="I33" s="584">
        <v>0</v>
      </c>
      <c r="J33" s="584">
        <v>0</v>
      </c>
      <c r="K33" s="584">
        <v>0</v>
      </c>
      <c r="L33" s="584">
        <v>466600</v>
      </c>
      <c r="M33" s="584">
        <v>111214.7575773</v>
      </c>
      <c r="N33" s="584">
        <v>107476.644</v>
      </c>
      <c r="O33" s="585">
        <v>2.2211471600000001</v>
      </c>
      <c r="P33" s="585">
        <v>2.872623711005502</v>
      </c>
      <c r="Q33" s="585">
        <v>0.32675070000000001</v>
      </c>
    </row>
    <row r="34" spans="1:17" outlineLevel="2">
      <c r="A34" s="522">
        <v>12</v>
      </c>
      <c r="B34" s="414" t="s">
        <v>600</v>
      </c>
      <c r="C34" s="522">
        <v>22</v>
      </c>
      <c r="D34" s="522" t="s">
        <v>782</v>
      </c>
      <c r="E34" s="522" t="s">
        <v>566</v>
      </c>
      <c r="F34" s="584">
        <v>39450</v>
      </c>
      <c r="G34" s="584">
        <v>53880</v>
      </c>
      <c r="H34" s="584">
        <v>0</v>
      </c>
      <c r="I34" s="584">
        <v>0</v>
      </c>
      <c r="J34" s="584">
        <v>0</v>
      </c>
      <c r="K34" s="584">
        <v>0</v>
      </c>
      <c r="L34" s="584">
        <v>93330</v>
      </c>
      <c r="M34" s="584">
        <v>115675.0277683</v>
      </c>
      <c r="N34" s="584">
        <v>93460.661999999997</v>
      </c>
      <c r="O34" s="585">
        <v>1.93148834</v>
      </c>
      <c r="P34" s="585">
        <v>2.4980061129138988</v>
      </c>
      <c r="Q34" s="585">
        <v>0.11874046000000001</v>
      </c>
    </row>
    <row r="35" spans="1:17" outlineLevel="2">
      <c r="A35" s="522">
        <v>13</v>
      </c>
      <c r="B35" s="414" t="s">
        <v>588</v>
      </c>
      <c r="C35" s="522">
        <v>22</v>
      </c>
      <c r="D35" s="522" t="s">
        <v>782</v>
      </c>
      <c r="E35" s="522" t="s">
        <v>783</v>
      </c>
      <c r="F35" s="584">
        <v>16750</v>
      </c>
      <c r="G35" s="584">
        <v>1600</v>
      </c>
      <c r="H35" s="584">
        <v>0</v>
      </c>
      <c r="I35" s="584">
        <v>0</v>
      </c>
      <c r="J35" s="584">
        <v>0</v>
      </c>
      <c r="K35" s="584">
        <v>0</v>
      </c>
      <c r="L35" s="584">
        <v>18350</v>
      </c>
      <c r="M35" s="584">
        <v>12655.5406226</v>
      </c>
      <c r="N35" s="584">
        <v>11462.878000000001</v>
      </c>
      <c r="O35" s="585">
        <v>0.23689555000000001</v>
      </c>
      <c r="P35" s="585">
        <v>0.30637852014771999</v>
      </c>
      <c r="Q35" s="585">
        <v>4.1429140000000003E-2</v>
      </c>
    </row>
    <row r="36" spans="1:17" outlineLevel="2">
      <c r="A36" s="522">
        <v>14</v>
      </c>
      <c r="B36" s="414" t="s">
        <v>590</v>
      </c>
      <c r="C36" s="522">
        <v>22</v>
      </c>
      <c r="D36" s="522" t="s">
        <v>782</v>
      </c>
      <c r="E36" s="522" t="s">
        <v>784</v>
      </c>
      <c r="F36" s="584">
        <v>59500</v>
      </c>
      <c r="G36" s="584">
        <v>79800</v>
      </c>
      <c r="H36" s="584">
        <v>0</v>
      </c>
      <c r="I36" s="584">
        <v>0</v>
      </c>
      <c r="J36" s="584">
        <v>0</v>
      </c>
      <c r="K36" s="584">
        <v>0</v>
      </c>
      <c r="L36" s="584">
        <v>139300</v>
      </c>
      <c r="M36" s="584">
        <v>60688.472753900001</v>
      </c>
      <c r="N36" s="584">
        <v>57749.601000000002</v>
      </c>
      <c r="O36" s="585">
        <v>1.19347197</v>
      </c>
      <c r="P36" s="585">
        <v>1.5435248716335714</v>
      </c>
      <c r="Q36" s="585">
        <v>0.16925912000000001</v>
      </c>
    </row>
    <row r="37" spans="1:17" outlineLevel="1">
      <c r="A37" s="522"/>
      <c r="B37" s="414"/>
      <c r="C37" s="522"/>
      <c r="D37" s="591" t="s">
        <v>737</v>
      </c>
      <c r="E37" s="522"/>
      <c r="F37" s="587">
        <v>394700</v>
      </c>
      <c r="G37" s="587">
        <v>322880</v>
      </c>
      <c r="H37" s="587">
        <v>0</v>
      </c>
      <c r="I37" s="587">
        <v>0</v>
      </c>
      <c r="J37" s="587">
        <v>0</v>
      </c>
      <c r="K37" s="587">
        <v>0</v>
      </c>
      <c r="L37" s="587">
        <v>717580</v>
      </c>
      <c r="M37" s="587">
        <v>300233.79872209998</v>
      </c>
      <c r="N37" s="587">
        <v>270149.78499999997</v>
      </c>
      <c r="O37" s="588">
        <v>5.5830030200000005</v>
      </c>
      <c r="P37" s="588">
        <v>7.2205332157006925</v>
      </c>
      <c r="Q37" s="585"/>
    </row>
    <row r="38" spans="1:17" outlineLevel="1">
      <c r="A38" s="522"/>
      <c r="B38" s="580" t="s">
        <v>785</v>
      </c>
      <c r="C38" s="522"/>
      <c r="D38" s="591"/>
      <c r="E38" s="580" t="s">
        <v>785</v>
      </c>
      <c r="F38" s="589"/>
      <c r="G38" s="589"/>
      <c r="H38" s="589"/>
      <c r="I38" s="589"/>
      <c r="J38" s="589"/>
      <c r="K38" s="589"/>
      <c r="L38" s="589"/>
      <c r="M38" s="589"/>
      <c r="N38" s="589"/>
      <c r="O38" s="590"/>
      <c r="P38" s="590"/>
      <c r="Q38" s="585"/>
    </row>
    <row r="39" spans="1:17" outlineLevel="2">
      <c r="A39" s="522">
        <v>15</v>
      </c>
      <c r="B39" s="414" t="s">
        <v>581</v>
      </c>
      <c r="C39" s="522">
        <v>27</v>
      </c>
      <c r="D39" s="522" t="s">
        <v>785</v>
      </c>
      <c r="E39" s="522" t="s">
        <v>786</v>
      </c>
      <c r="F39" s="584">
        <v>11000</v>
      </c>
      <c r="G39" s="584">
        <v>0</v>
      </c>
      <c r="H39" s="584">
        <v>0</v>
      </c>
      <c r="I39" s="584">
        <v>0</v>
      </c>
      <c r="J39" s="584">
        <v>0</v>
      </c>
      <c r="K39" s="584">
        <v>0</v>
      </c>
      <c r="L39" s="584">
        <v>11000</v>
      </c>
      <c r="M39" s="584">
        <v>1212.0833799999998</v>
      </c>
      <c r="N39" s="584">
        <v>1158.96</v>
      </c>
      <c r="O39" s="585">
        <v>2.3951440000000001E-2</v>
      </c>
      <c r="P39" s="585">
        <v>3.0976553157976691E-2</v>
      </c>
      <c r="Q39" s="585">
        <v>2.28554E-3</v>
      </c>
    </row>
    <row r="40" spans="1:17" outlineLevel="2">
      <c r="A40" s="522">
        <v>16</v>
      </c>
      <c r="B40" s="414" t="s">
        <v>595</v>
      </c>
      <c r="C40" s="522">
        <v>27</v>
      </c>
      <c r="D40" s="522" t="s">
        <v>785</v>
      </c>
      <c r="E40" s="522" t="s">
        <v>787</v>
      </c>
      <c r="F40" s="584">
        <v>1317400</v>
      </c>
      <c r="G40" s="584">
        <v>175600</v>
      </c>
      <c r="H40" s="584">
        <v>0</v>
      </c>
      <c r="I40" s="584">
        <v>0</v>
      </c>
      <c r="J40" s="584">
        <v>0</v>
      </c>
      <c r="K40" s="584">
        <v>100000</v>
      </c>
      <c r="L40" s="584">
        <v>1393000</v>
      </c>
      <c r="M40" s="584">
        <v>409992.61877679999</v>
      </c>
      <c r="N40" s="584">
        <v>415643.34</v>
      </c>
      <c r="O40" s="585">
        <v>8.5898199999999996</v>
      </c>
      <c r="P40" s="585">
        <v>11.109268668693467</v>
      </c>
      <c r="Q40" s="585">
        <v>0.26945486000000002</v>
      </c>
    </row>
    <row r="41" spans="1:17" outlineLevel="2">
      <c r="A41" s="522">
        <v>17</v>
      </c>
      <c r="B41" s="414" t="s">
        <v>738</v>
      </c>
      <c r="C41" s="522">
        <v>27</v>
      </c>
      <c r="D41" s="522" t="s">
        <v>785</v>
      </c>
      <c r="E41" s="522" t="s">
        <v>788</v>
      </c>
      <c r="F41" s="584">
        <v>2394000</v>
      </c>
      <c r="G41" s="584">
        <v>0</v>
      </c>
      <c r="H41" s="584">
        <v>0</v>
      </c>
      <c r="I41" s="584">
        <v>0</v>
      </c>
      <c r="J41" s="584">
        <v>0</v>
      </c>
      <c r="K41" s="584">
        <v>0</v>
      </c>
      <c r="L41" s="584">
        <v>2394000</v>
      </c>
      <c r="M41" s="584">
        <v>205995.2474085</v>
      </c>
      <c r="N41" s="584">
        <v>214981.2</v>
      </c>
      <c r="O41" s="585">
        <v>4.4428711700000001</v>
      </c>
      <c r="P41" s="585">
        <v>5.745993450822823</v>
      </c>
      <c r="Q41" s="585">
        <v>0.18446602000000001</v>
      </c>
    </row>
    <row r="42" spans="1:17" outlineLevel="2">
      <c r="A42" s="522">
        <v>18</v>
      </c>
      <c r="B42" s="414" t="s">
        <v>596</v>
      </c>
      <c r="C42" s="522">
        <v>27</v>
      </c>
      <c r="D42" s="522" t="s">
        <v>785</v>
      </c>
      <c r="E42" s="522" t="s">
        <v>597</v>
      </c>
      <c r="F42" s="584">
        <v>1044000</v>
      </c>
      <c r="G42" s="584">
        <v>0</v>
      </c>
      <c r="H42" s="584">
        <v>0</v>
      </c>
      <c r="I42" s="584">
        <v>0</v>
      </c>
      <c r="J42" s="584">
        <v>0</v>
      </c>
      <c r="K42" s="584">
        <v>50000</v>
      </c>
      <c r="L42" s="584">
        <v>994000</v>
      </c>
      <c r="M42" s="584">
        <v>38108.446847699997</v>
      </c>
      <c r="N42" s="584">
        <v>46002.32</v>
      </c>
      <c r="O42" s="585">
        <v>0.95069886000000003</v>
      </c>
      <c r="P42" s="585">
        <v>1.2295448599349885</v>
      </c>
      <c r="Q42" s="585">
        <v>4.733333E-2</v>
      </c>
    </row>
    <row r="43" spans="1:17" outlineLevel="2">
      <c r="A43" s="522">
        <v>19</v>
      </c>
      <c r="B43" s="414" t="s">
        <v>598</v>
      </c>
      <c r="C43" s="522">
        <v>27</v>
      </c>
      <c r="D43" s="522" t="s">
        <v>785</v>
      </c>
      <c r="E43" s="522" t="s">
        <v>789</v>
      </c>
      <c r="F43" s="584">
        <v>2951000</v>
      </c>
      <c r="G43" s="584">
        <v>150000</v>
      </c>
      <c r="H43" s="584">
        <v>0</v>
      </c>
      <c r="I43" s="584">
        <v>0</v>
      </c>
      <c r="J43" s="584">
        <v>0</v>
      </c>
      <c r="K43" s="584">
        <v>0</v>
      </c>
      <c r="L43" s="584">
        <v>3101000</v>
      </c>
      <c r="M43" s="584">
        <v>160219.06247</v>
      </c>
      <c r="N43" s="584">
        <v>186525.15</v>
      </c>
      <c r="O43" s="585">
        <v>3.8547892099999999</v>
      </c>
      <c r="P43" s="585">
        <v>4.985423331499427</v>
      </c>
      <c r="Q43" s="585">
        <v>0.33197375000000001</v>
      </c>
    </row>
    <row r="44" spans="1:17" outlineLevel="2">
      <c r="A44" s="522">
        <v>20</v>
      </c>
      <c r="B44" s="414" t="s">
        <v>582</v>
      </c>
      <c r="C44" s="522">
        <v>27</v>
      </c>
      <c r="D44" s="522" t="s">
        <v>785</v>
      </c>
      <c r="E44" s="522" t="s">
        <v>583</v>
      </c>
      <c r="F44" s="584">
        <v>2489600</v>
      </c>
      <c r="G44" s="584">
        <v>10000</v>
      </c>
      <c r="H44" s="584">
        <v>0</v>
      </c>
      <c r="I44" s="584">
        <v>0</v>
      </c>
      <c r="J44" s="584">
        <v>0</v>
      </c>
      <c r="K44" s="584">
        <v>25000</v>
      </c>
      <c r="L44" s="584">
        <v>2474600</v>
      </c>
      <c r="M44" s="584">
        <v>351740.15524970001</v>
      </c>
      <c r="N44" s="584">
        <v>305489.37</v>
      </c>
      <c r="O44" s="585">
        <v>6.3133423400000002</v>
      </c>
      <c r="P44" s="585">
        <v>8.1650856880322102</v>
      </c>
      <c r="Q44" s="585">
        <v>0.1945076</v>
      </c>
    </row>
    <row r="45" spans="1:17" outlineLevel="1">
      <c r="A45" s="522"/>
      <c r="B45" s="414"/>
      <c r="C45" s="522"/>
      <c r="D45" s="591" t="s">
        <v>739</v>
      </c>
      <c r="E45" s="522"/>
      <c r="F45" s="587">
        <v>10207000</v>
      </c>
      <c r="G45" s="587">
        <v>335600</v>
      </c>
      <c r="H45" s="587">
        <v>0</v>
      </c>
      <c r="I45" s="587">
        <v>0</v>
      </c>
      <c r="J45" s="587">
        <v>0</v>
      </c>
      <c r="K45" s="587">
        <v>175000</v>
      </c>
      <c r="L45" s="587">
        <v>10367600</v>
      </c>
      <c r="M45" s="587">
        <v>1167267.6141327</v>
      </c>
      <c r="N45" s="587">
        <v>1169800.3399999999</v>
      </c>
      <c r="O45" s="588">
        <v>24.175473019999998</v>
      </c>
      <c r="P45" s="588">
        <v>31.266292552140893</v>
      </c>
      <c r="Q45" s="585"/>
    </row>
    <row r="46" spans="1:17" outlineLevel="1">
      <c r="A46" s="522"/>
      <c r="B46" s="580" t="s">
        <v>790</v>
      </c>
      <c r="C46" s="522"/>
      <c r="D46" s="591"/>
      <c r="E46" s="580" t="s">
        <v>790</v>
      </c>
      <c r="F46" s="589"/>
      <c r="G46" s="589"/>
      <c r="H46" s="589"/>
      <c r="I46" s="589"/>
      <c r="J46" s="589"/>
      <c r="K46" s="589"/>
      <c r="L46" s="589"/>
      <c r="M46" s="589"/>
      <c r="N46" s="589"/>
      <c r="O46" s="590"/>
      <c r="P46" s="590"/>
      <c r="Q46" s="585"/>
    </row>
    <row r="47" spans="1:17" outlineLevel="2">
      <c r="A47" s="522">
        <v>21</v>
      </c>
      <c r="B47" s="414" t="s">
        <v>591</v>
      </c>
      <c r="C47" s="522">
        <v>28</v>
      </c>
      <c r="D47" s="522" t="s">
        <v>790</v>
      </c>
      <c r="E47" s="522" t="s">
        <v>791</v>
      </c>
      <c r="F47" s="584">
        <v>47900</v>
      </c>
      <c r="G47" s="584">
        <v>10550</v>
      </c>
      <c r="H47" s="584">
        <v>0</v>
      </c>
      <c r="I47" s="584">
        <v>0</v>
      </c>
      <c r="J47" s="584">
        <v>0</v>
      </c>
      <c r="K47" s="584">
        <v>0</v>
      </c>
      <c r="L47" s="584">
        <v>58450</v>
      </c>
      <c r="M47" s="584">
        <v>37375.797543300003</v>
      </c>
      <c r="N47" s="584">
        <v>38197.074999999997</v>
      </c>
      <c r="O47" s="585">
        <v>0.78939313</v>
      </c>
      <c r="P47" s="585">
        <v>1.0209271452135729</v>
      </c>
      <c r="Q47" s="585">
        <v>5.9703600000000003E-2</v>
      </c>
    </row>
    <row r="48" spans="1:17" outlineLevel="2">
      <c r="A48" s="522">
        <v>22</v>
      </c>
      <c r="B48" s="414" t="s">
        <v>605</v>
      </c>
      <c r="C48" s="522">
        <v>28</v>
      </c>
      <c r="D48" s="522" t="s">
        <v>790</v>
      </c>
      <c r="E48" s="522" t="s">
        <v>792</v>
      </c>
      <c r="F48" s="584">
        <v>47650</v>
      </c>
      <c r="G48" s="584">
        <v>108350</v>
      </c>
      <c r="H48" s="584">
        <v>0</v>
      </c>
      <c r="I48" s="584">
        <v>0</v>
      </c>
      <c r="J48" s="584">
        <v>0</v>
      </c>
      <c r="K48" s="584">
        <v>0</v>
      </c>
      <c r="L48" s="584">
        <v>156000</v>
      </c>
      <c r="M48" s="584">
        <v>109219.2812176</v>
      </c>
      <c r="N48" s="584">
        <v>118076.4</v>
      </c>
      <c r="O48" s="585">
        <v>2.4402051600000001</v>
      </c>
      <c r="P48" s="585">
        <v>3.1559328029461922</v>
      </c>
      <c r="Q48" s="585">
        <v>0.51678217000000004</v>
      </c>
    </row>
    <row r="49" spans="1:17" outlineLevel="2">
      <c r="A49" s="522">
        <v>23</v>
      </c>
      <c r="B49" s="414" t="s">
        <v>592</v>
      </c>
      <c r="C49" s="522">
        <v>28</v>
      </c>
      <c r="D49" s="522" t="s">
        <v>790</v>
      </c>
      <c r="E49" s="522" t="s">
        <v>793</v>
      </c>
      <c r="F49" s="584">
        <v>205900</v>
      </c>
      <c r="G49" s="584">
        <v>0</v>
      </c>
      <c r="H49" s="584">
        <v>0</v>
      </c>
      <c r="I49" s="584">
        <v>0</v>
      </c>
      <c r="J49" s="584">
        <v>0</v>
      </c>
      <c r="K49" s="584">
        <v>0</v>
      </c>
      <c r="L49" s="584">
        <v>205900</v>
      </c>
      <c r="M49" s="584">
        <v>40437.578816900001</v>
      </c>
      <c r="N49" s="584">
        <v>44002.889000000003</v>
      </c>
      <c r="O49" s="585">
        <v>0.90937796999999998</v>
      </c>
      <c r="P49" s="585">
        <v>1.176104291962663</v>
      </c>
      <c r="Q49" s="585">
        <v>6.4653429999999998E-2</v>
      </c>
    </row>
    <row r="50" spans="1:17" outlineLevel="2">
      <c r="A50" s="522">
        <v>24</v>
      </c>
      <c r="B50" s="414" t="s">
        <v>606</v>
      </c>
      <c r="C50" s="522">
        <v>28</v>
      </c>
      <c r="D50" s="522" t="s">
        <v>790</v>
      </c>
      <c r="E50" s="522" t="s">
        <v>794</v>
      </c>
      <c r="F50" s="584">
        <v>95500</v>
      </c>
      <c r="G50" s="584">
        <v>52400</v>
      </c>
      <c r="H50" s="584">
        <v>0</v>
      </c>
      <c r="I50" s="584">
        <v>0</v>
      </c>
      <c r="J50" s="584">
        <v>0</v>
      </c>
      <c r="K50" s="584">
        <v>0</v>
      </c>
      <c r="L50" s="584">
        <v>147900</v>
      </c>
      <c r="M50" s="584">
        <v>43921.724852899999</v>
      </c>
      <c r="N50" s="584">
        <v>59207.328000000001</v>
      </c>
      <c r="O50" s="585">
        <v>1.2235978300000001</v>
      </c>
      <c r="P50" s="585">
        <v>1.5824868357266531</v>
      </c>
      <c r="Q50" s="585">
        <v>0.17229589000000001</v>
      </c>
    </row>
    <row r="51" spans="1:17" outlineLevel="1">
      <c r="A51" s="522"/>
      <c r="B51" s="414"/>
      <c r="C51" s="522"/>
      <c r="D51" s="591" t="s">
        <v>740</v>
      </c>
      <c r="E51" s="522"/>
      <c r="F51" s="587">
        <v>396950</v>
      </c>
      <c r="G51" s="587">
        <v>171300</v>
      </c>
      <c r="H51" s="587">
        <v>0</v>
      </c>
      <c r="I51" s="587">
        <v>0</v>
      </c>
      <c r="J51" s="587">
        <v>0</v>
      </c>
      <c r="K51" s="587">
        <v>0</v>
      </c>
      <c r="L51" s="587">
        <v>568250</v>
      </c>
      <c r="M51" s="587">
        <v>230954.3824307</v>
      </c>
      <c r="N51" s="587">
        <v>259483.69199999998</v>
      </c>
      <c r="O51" s="588">
        <v>5.3625740899999998</v>
      </c>
      <c r="P51" s="588">
        <v>6.9354510758490822</v>
      </c>
      <c r="Q51" s="585"/>
    </row>
    <row r="52" spans="1:17" outlineLevel="1">
      <c r="A52" s="522"/>
      <c r="B52" s="580" t="s">
        <v>795</v>
      </c>
      <c r="C52" s="522"/>
      <c r="D52" s="591"/>
      <c r="E52" s="580" t="s">
        <v>795</v>
      </c>
      <c r="F52" s="589"/>
      <c r="G52" s="589"/>
      <c r="H52" s="589"/>
      <c r="I52" s="589"/>
      <c r="J52" s="589"/>
      <c r="K52" s="589"/>
      <c r="L52" s="589"/>
      <c r="M52" s="589"/>
      <c r="N52" s="589"/>
      <c r="O52" s="590"/>
      <c r="P52" s="590"/>
      <c r="Q52" s="585"/>
    </row>
    <row r="53" spans="1:17" outlineLevel="2">
      <c r="A53" s="522">
        <v>25</v>
      </c>
      <c r="B53" s="414" t="s">
        <v>586</v>
      </c>
      <c r="C53" s="522">
        <v>30</v>
      </c>
      <c r="D53" s="522" t="s">
        <v>795</v>
      </c>
      <c r="E53" s="522" t="s">
        <v>564</v>
      </c>
      <c r="F53" s="584">
        <v>43600</v>
      </c>
      <c r="G53" s="584">
        <v>42200</v>
      </c>
      <c r="H53" s="584">
        <v>0</v>
      </c>
      <c r="I53" s="584">
        <v>0</v>
      </c>
      <c r="J53" s="584">
        <v>0</v>
      </c>
      <c r="K53" s="584">
        <v>0</v>
      </c>
      <c r="L53" s="584">
        <v>85800</v>
      </c>
      <c r="M53" s="584">
        <v>51872.228787400003</v>
      </c>
      <c r="N53" s="584">
        <v>45774.3</v>
      </c>
      <c r="O53" s="585">
        <v>0.94598652000000005</v>
      </c>
      <c r="P53" s="585">
        <v>1.2234503668971946</v>
      </c>
      <c r="Q53" s="585">
        <v>0.10168347</v>
      </c>
    </row>
    <row r="54" spans="1:17" outlineLevel="1">
      <c r="A54" s="522"/>
      <c r="B54" s="414"/>
      <c r="C54" s="522"/>
      <c r="D54" s="591" t="s">
        <v>741</v>
      </c>
      <c r="E54" s="522"/>
      <c r="F54" s="587">
        <v>43600</v>
      </c>
      <c r="G54" s="587">
        <v>42200</v>
      </c>
      <c r="H54" s="587">
        <v>0</v>
      </c>
      <c r="I54" s="587">
        <v>0</v>
      </c>
      <c r="J54" s="587">
        <v>0</v>
      </c>
      <c r="K54" s="587">
        <v>0</v>
      </c>
      <c r="L54" s="587">
        <v>85800</v>
      </c>
      <c r="M54" s="587">
        <v>51872.228787400003</v>
      </c>
      <c r="N54" s="587">
        <v>45774.3</v>
      </c>
      <c r="O54" s="588">
        <v>0.94598652000000005</v>
      </c>
      <c r="P54" s="588">
        <v>1.2234503668971946</v>
      </c>
      <c r="Q54" s="585"/>
    </row>
    <row r="55" spans="1:17" outlineLevel="1">
      <c r="A55" s="522"/>
      <c r="B55" s="580" t="s">
        <v>796</v>
      </c>
      <c r="C55" s="522"/>
      <c r="D55" s="591"/>
      <c r="E55" s="580" t="s">
        <v>796</v>
      </c>
      <c r="F55" s="589"/>
      <c r="G55" s="589"/>
      <c r="H55" s="589"/>
      <c r="I55" s="589"/>
      <c r="J55" s="589"/>
      <c r="K55" s="589"/>
      <c r="L55" s="589"/>
      <c r="M55" s="589"/>
      <c r="N55" s="589"/>
      <c r="O55" s="590"/>
      <c r="P55" s="590"/>
      <c r="Q55" s="585"/>
    </row>
    <row r="56" spans="1:17" outlineLevel="2">
      <c r="A56" s="522">
        <v>26</v>
      </c>
      <c r="B56" s="414" t="s">
        <v>604</v>
      </c>
      <c r="C56" s="522">
        <v>32</v>
      </c>
      <c r="D56" s="522" t="s">
        <v>796</v>
      </c>
      <c r="E56" s="522" t="s">
        <v>797</v>
      </c>
      <c r="F56" s="584">
        <v>640</v>
      </c>
      <c r="G56" s="584">
        <v>1780</v>
      </c>
      <c r="H56" s="584">
        <v>0</v>
      </c>
      <c r="I56" s="584">
        <v>0</v>
      </c>
      <c r="J56" s="584">
        <v>0</v>
      </c>
      <c r="K56" s="584">
        <v>0</v>
      </c>
      <c r="L56" s="584">
        <v>2420</v>
      </c>
      <c r="M56" s="584">
        <v>9145.5420478000015</v>
      </c>
      <c r="N56" s="584">
        <v>7187.6419999999998</v>
      </c>
      <c r="O56" s="585">
        <v>0.14854213999999999</v>
      </c>
      <c r="P56" s="585">
        <v>0.19211049086552245</v>
      </c>
      <c r="Q56" s="585">
        <v>3.2010579999999997E-2</v>
      </c>
    </row>
    <row r="57" spans="1:17" outlineLevel="2">
      <c r="A57" s="522">
        <v>27</v>
      </c>
      <c r="B57" s="414" t="s">
        <v>742</v>
      </c>
      <c r="C57" s="522">
        <v>32</v>
      </c>
      <c r="D57" s="522" t="s">
        <v>796</v>
      </c>
      <c r="E57" s="522" t="s">
        <v>798</v>
      </c>
      <c r="F57" s="584">
        <v>6600</v>
      </c>
      <c r="G57" s="584">
        <v>7600</v>
      </c>
      <c r="H57" s="584">
        <v>0</v>
      </c>
      <c r="I57" s="584">
        <v>0</v>
      </c>
      <c r="J57" s="584">
        <v>0</v>
      </c>
      <c r="K57" s="584">
        <v>0</v>
      </c>
      <c r="L57" s="584">
        <v>14200</v>
      </c>
      <c r="M57" s="584">
        <v>12080.3966492</v>
      </c>
      <c r="N57" s="584">
        <v>11431</v>
      </c>
      <c r="O57" s="585">
        <v>0.23623675</v>
      </c>
      <c r="P57" s="585">
        <v>0.30552648853181436</v>
      </c>
      <c r="Q57" s="585">
        <v>0.11805001</v>
      </c>
    </row>
    <row r="58" spans="1:17" outlineLevel="1">
      <c r="A58" s="522"/>
      <c r="B58" s="414"/>
      <c r="C58" s="522"/>
      <c r="D58" s="591" t="s">
        <v>743</v>
      </c>
      <c r="E58" s="522"/>
      <c r="F58" s="587">
        <v>7240</v>
      </c>
      <c r="G58" s="587">
        <v>9380</v>
      </c>
      <c r="H58" s="587">
        <v>0</v>
      </c>
      <c r="I58" s="587">
        <v>0</v>
      </c>
      <c r="J58" s="587">
        <v>0</v>
      </c>
      <c r="K58" s="587">
        <v>0</v>
      </c>
      <c r="L58" s="587">
        <v>16620</v>
      </c>
      <c r="M58" s="587">
        <v>21225.938697000001</v>
      </c>
      <c r="N58" s="587">
        <v>18618.642</v>
      </c>
      <c r="O58" s="588">
        <v>0.38477888999999998</v>
      </c>
      <c r="P58" s="588">
        <v>0.49763697939733681</v>
      </c>
      <c r="Q58" s="585"/>
    </row>
    <row r="59" spans="1:17" outlineLevel="1">
      <c r="A59" s="522"/>
      <c r="B59" s="580" t="s">
        <v>799</v>
      </c>
      <c r="C59" s="522"/>
      <c r="D59" s="591"/>
      <c r="E59" s="580" t="s">
        <v>799</v>
      </c>
      <c r="F59" s="589"/>
      <c r="G59" s="589"/>
      <c r="H59" s="589"/>
      <c r="I59" s="589"/>
      <c r="J59" s="589"/>
      <c r="K59" s="589"/>
      <c r="L59" s="589"/>
      <c r="M59" s="589"/>
      <c r="N59" s="589"/>
      <c r="O59" s="590"/>
      <c r="P59" s="590"/>
      <c r="Q59" s="585"/>
    </row>
    <row r="60" spans="1:17" ht="17.25" customHeight="1" outlineLevel="2">
      <c r="A60" s="522">
        <v>28</v>
      </c>
      <c r="B60" s="414" t="s">
        <v>744</v>
      </c>
      <c r="C60" s="522">
        <v>33</v>
      </c>
      <c r="D60" s="522" t="s">
        <v>799</v>
      </c>
      <c r="E60" s="522" t="s">
        <v>800</v>
      </c>
      <c r="F60" s="584">
        <v>1161500</v>
      </c>
      <c r="G60" s="584">
        <v>300000</v>
      </c>
      <c r="H60" s="584">
        <v>0</v>
      </c>
      <c r="I60" s="584">
        <v>0</v>
      </c>
      <c r="J60" s="584">
        <v>0</v>
      </c>
      <c r="K60" s="584">
        <v>0</v>
      </c>
      <c r="L60" s="584">
        <v>1461500</v>
      </c>
      <c r="M60" s="584">
        <v>204332.76169650001</v>
      </c>
      <c r="N60" s="584">
        <v>215366.64</v>
      </c>
      <c r="O60" s="585">
        <v>4.4508367900000003</v>
      </c>
      <c r="P60" s="585">
        <v>5.756295448000647</v>
      </c>
      <c r="Q60" s="585">
        <v>0.19064801000000001</v>
      </c>
    </row>
    <row r="61" spans="1:17" outlineLevel="2">
      <c r="A61" s="522">
        <v>29</v>
      </c>
      <c r="B61" s="414" t="s">
        <v>602</v>
      </c>
      <c r="C61" s="522">
        <v>33</v>
      </c>
      <c r="D61" s="522" t="s">
        <v>799</v>
      </c>
      <c r="E61" s="522" t="s">
        <v>603</v>
      </c>
      <c r="F61" s="584">
        <v>37650</v>
      </c>
      <c r="G61" s="584">
        <v>7600</v>
      </c>
      <c r="H61" s="584">
        <v>0</v>
      </c>
      <c r="I61" s="584">
        <v>0</v>
      </c>
      <c r="J61" s="584">
        <v>0</v>
      </c>
      <c r="K61" s="584">
        <v>0</v>
      </c>
      <c r="L61" s="584">
        <v>45250</v>
      </c>
      <c r="M61" s="584">
        <v>19314.690934400001</v>
      </c>
      <c r="N61" s="584">
        <v>15837.5</v>
      </c>
      <c r="O61" s="585">
        <v>0.32730291</v>
      </c>
      <c r="P61" s="585">
        <v>0.42330292731367419</v>
      </c>
      <c r="Q61" s="585">
        <v>0.57460317000000005</v>
      </c>
    </row>
    <row r="62" spans="1:17" outlineLevel="2">
      <c r="A62" s="522">
        <v>30</v>
      </c>
      <c r="B62" s="414" t="s">
        <v>601</v>
      </c>
      <c r="C62" s="522">
        <v>33</v>
      </c>
      <c r="D62" s="522" t="s">
        <v>799</v>
      </c>
      <c r="E62" s="522" t="s">
        <v>801</v>
      </c>
      <c r="F62" s="584">
        <v>550</v>
      </c>
      <c r="G62" s="584">
        <v>0</v>
      </c>
      <c r="H62" s="584">
        <v>0</v>
      </c>
      <c r="I62" s="584">
        <v>0</v>
      </c>
      <c r="J62" s="584">
        <v>0</v>
      </c>
      <c r="K62" s="584">
        <v>0</v>
      </c>
      <c r="L62" s="584">
        <v>550</v>
      </c>
      <c r="M62" s="584">
        <v>500.932525</v>
      </c>
      <c r="N62" s="584">
        <v>418</v>
      </c>
      <c r="O62" s="585">
        <v>8.6385200000000002E-3</v>
      </c>
      <c r="P62" s="585">
        <v>1.1172257213393265E-2</v>
      </c>
      <c r="Q62" s="585">
        <v>6.8870499999999996E-3</v>
      </c>
    </row>
    <row r="63" spans="1:17" outlineLevel="1">
      <c r="A63" s="522"/>
      <c r="B63" s="414"/>
      <c r="C63" s="522"/>
      <c r="D63" s="591" t="s">
        <v>745</v>
      </c>
      <c r="E63" s="522"/>
      <c r="F63" s="587">
        <v>1199700</v>
      </c>
      <c r="G63" s="587">
        <v>307600</v>
      </c>
      <c r="H63" s="587">
        <v>0</v>
      </c>
      <c r="I63" s="587">
        <v>0</v>
      </c>
      <c r="J63" s="587">
        <v>0</v>
      </c>
      <c r="K63" s="587">
        <v>0</v>
      </c>
      <c r="L63" s="587">
        <v>1507300</v>
      </c>
      <c r="M63" s="587">
        <v>224148.38515590003</v>
      </c>
      <c r="N63" s="587">
        <v>231622.14</v>
      </c>
      <c r="O63" s="588">
        <v>4.7867782200000004</v>
      </c>
      <c r="P63" s="588">
        <v>6.1907706325277143</v>
      </c>
      <c r="Q63" s="585"/>
    </row>
    <row r="64" spans="1:17" outlineLevel="1">
      <c r="A64" s="522"/>
      <c r="B64" s="414"/>
      <c r="C64" s="522"/>
      <c r="D64" s="591"/>
      <c r="E64" s="522"/>
      <c r="F64" s="587"/>
      <c r="G64" s="587"/>
      <c r="H64" s="587"/>
      <c r="I64" s="587"/>
      <c r="J64" s="587"/>
      <c r="K64" s="587"/>
      <c r="L64" s="587"/>
      <c r="M64" s="587"/>
      <c r="N64" s="587"/>
      <c r="O64" s="588"/>
      <c r="P64" s="588"/>
      <c r="Q64" s="585"/>
    </row>
    <row r="65" spans="1:17">
      <c r="A65" s="522"/>
      <c r="B65" s="414"/>
      <c r="C65" s="522"/>
      <c r="D65" s="591" t="s">
        <v>413</v>
      </c>
      <c r="E65" s="591" t="s">
        <v>413</v>
      </c>
      <c r="F65" s="587">
        <v>23589990</v>
      </c>
      <c r="G65" s="587">
        <v>4167760</v>
      </c>
      <c r="H65" s="587">
        <v>0</v>
      </c>
      <c r="I65" s="587">
        <v>0</v>
      </c>
      <c r="J65" s="587">
        <v>0</v>
      </c>
      <c r="K65" s="587">
        <v>326600</v>
      </c>
      <c r="L65" s="587">
        <v>27431150</v>
      </c>
      <c r="M65" s="587">
        <v>3884854.2331685</v>
      </c>
      <c r="N65" s="587">
        <v>3741410.4599999995</v>
      </c>
      <c r="O65" s="588">
        <v>77.692430510000008</v>
      </c>
      <c r="P65" s="587">
        <v>100.48011305340715</v>
      </c>
      <c r="Q65" s="585"/>
    </row>
  </sheetData>
  <pageMargins left="0.7" right="0.7" top="0.75" bottom="0.75" header="0.3" footer="0.3"/>
  <pageSetup scale="60" orientation="portrait" r:id="rId1"/>
  <headerFooter>
    <oddFooter>&amp;C8 of 11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9"/>
  <sheetViews>
    <sheetView view="pageBreakPreview" topLeftCell="A4" zoomScaleSheetLayoutView="100" workbookViewId="0">
      <selection activeCell="B39" sqref="B39"/>
    </sheetView>
  </sheetViews>
  <sheetFormatPr defaultRowHeight="12"/>
  <cols>
    <col min="1" max="1" width="4" style="70" bestFit="1" customWidth="1"/>
    <col min="2" max="2" width="3.625" style="73" customWidth="1"/>
    <col min="3" max="3" width="40.25" style="71" customWidth="1"/>
    <col min="4" max="4" width="6.5" style="43" customWidth="1"/>
    <col min="5" max="5" width="4" style="71" customWidth="1"/>
    <col min="6" max="6" width="12.125" style="71" customWidth="1"/>
    <col min="7" max="7" width="0.75" style="71" customWidth="1"/>
    <col min="8" max="8" width="12.5" style="71" customWidth="1"/>
    <col min="9" max="9" width="11.75" style="71" bestFit="1" customWidth="1"/>
    <col min="10" max="10" width="14.875" style="71" bestFit="1" customWidth="1"/>
    <col min="11" max="16384" width="9" style="71"/>
  </cols>
  <sheetData>
    <row r="1" spans="1:8" ht="4.5" customHeight="1">
      <c r="A1" s="174"/>
      <c r="B1" s="428"/>
      <c r="C1" s="428"/>
      <c r="D1" s="428"/>
      <c r="E1" s="432"/>
      <c r="F1" s="428"/>
      <c r="G1" s="432"/>
      <c r="H1" s="428"/>
    </row>
    <row r="2" spans="1:8">
      <c r="A2" s="174"/>
      <c r="B2" s="428"/>
      <c r="C2" s="428"/>
      <c r="D2" s="428"/>
      <c r="E2" s="432"/>
      <c r="G2" s="527"/>
      <c r="H2" s="527" t="s">
        <v>662</v>
      </c>
    </row>
    <row r="3" spans="1:8">
      <c r="A3" s="426">
        <v>3.2</v>
      </c>
      <c r="B3" s="112" t="s">
        <v>555</v>
      </c>
      <c r="C3" s="475"/>
      <c r="D3" s="114"/>
      <c r="E3" s="427"/>
      <c r="F3" s="515"/>
      <c r="G3" s="490"/>
      <c r="H3" s="527" t="s">
        <v>663</v>
      </c>
    </row>
    <row r="4" spans="1:8">
      <c r="A4" s="426"/>
      <c r="B4" s="115" t="s">
        <v>556</v>
      </c>
      <c r="C4" s="475"/>
      <c r="D4" s="58"/>
      <c r="E4" s="427"/>
      <c r="F4" s="527"/>
      <c r="G4" s="527"/>
      <c r="H4" s="527" t="s">
        <v>404</v>
      </c>
    </row>
    <row r="5" spans="1:8">
      <c r="A5" s="429"/>
      <c r="B5" s="423"/>
      <c r="C5" s="476"/>
      <c r="D5" s="430"/>
      <c r="E5" s="476"/>
      <c r="F5" s="526"/>
      <c r="G5" s="526"/>
      <c r="H5" s="526" t="s">
        <v>530</v>
      </c>
    </row>
    <row r="6" spans="1:8">
      <c r="A6" s="426"/>
      <c r="B6" s="431" t="s">
        <v>503</v>
      </c>
      <c r="C6" s="475"/>
      <c r="D6" s="475"/>
      <c r="E6" s="427"/>
      <c r="F6" s="535"/>
      <c r="G6" s="428"/>
      <c r="H6" s="432">
        <v>3741410</v>
      </c>
    </row>
    <row r="7" spans="1:8">
      <c r="A7" s="426"/>
      <c r="B7" s="116" t="s">
        <v>814</v>
      </c>
      <c r="C7" s="475"/>
      <c r="D7" s="475"/>
      <c r="E7" s="427"/>
      <c r="F7" s="133"/>
      <c r="G7" s="131"/>
      <c r="H7" s="134">
        <v>3884854</v>
      </c>
    </row>
    <row r="8" spans="1:8">
      <c r="A8" s="426"/>
      <c r="C8" s="475"/>
      <c r="D8" s="475"/>
      <c r="E8" s="427"/>
      <c r="F8" s="133"/>
      <c r="G8" s="133"/>
      <c r="H8" s="133">
        <v>-143444</v>
      </c>
    </row>
    <row r="9" spans="1:8">
      <c r="A9" s="426"/>
      <c r="B9" s="80" t="s">
        <v>763</v>
      </c>
      <c r="C9" s="475"/>
      <c r="D9" s="475"/>
      <c r="E9" s="427"/>
      <c r="F9" s="536"/>
      <c r="G9" s="473"/>
      <c r="H9" s="473"/>
    </row>
    <row r="10" spans="1:8">
      <c r="A10" s="426"/>
      <c r="B10" s="117" t="s">
        <v>342</v>
      </c>
      <c r="C10" s="475"/>
      <c r="D10" s="475"/>
      <c r="E10" s="427"/>
      <c r="F10" s="537"/>
      <c r="G10" s="473"/>
      <c r="H10" s="132">
        <v>103071</v>
      </c>
    </row>
    <row r="11" spans="1:8" ht="12.75" thickBot="1">
      <c r="A11" s="426"/>
      <c r="B11" s="117"/>
      <c r="C11" s="475"/>
      <c r="D11" s="475"/>
      <c r="E11" s="427"/>
      <c r="F11" s="537"/>
      <c r="G11" s="473"/>
      <c r="H11" s="135">
        <v>-246515</v>
      </c>
    </row>
    <row r="12" spans="1:8" ht="12.75" thickTop="1">
      <c r="A12" s="174"/>
      <c r="B12" s="428"/>
      <c r="C12" s="428"/>
      <c r="D12" s="428"/>
      <c r="E12" s="432"/>
      <c r="F12" s="432"/>
      <c r="G12" s="428"/>
      <c r="H12" s="432"/>
    </row>
    <row r="13" spans="1:8">
      <c r="A13" s="488"/>
      <c r="B13" s="488"/>
      <c r="C13" s="488"/>
      <c r="D13" s="488"/>
      <c r="E13" s="488"/>
      <c r="F13" s="527" t="s">
        <v>664</v>
      </c>
      <c r="G13" s="490"/>
      <c r="H13" s="527" t="s">
        <v>665</v>
      </c>
    </row>
    <row r="14" spans="1:8">
      <c r="A14" s="491">
        <v>4</v>
      </c>
      <c r="B14" s="492" t="s">
        <v>647</v>
      </c>
      <c r="C14" s="493"/>
      <c r="D14" s="493"/>
      <c r="E14" s="494"/>
      <c r="F14" s="20" t="s">
        <v>404</v>
      </c>
      <c r="G14" s="490"/>
      <c r="H14" s="20" t="s">
        <v>405</v>
      </c>
    </row>
    <row r="15" spans="1:8">
      <c r="A15" s="208"/>
      <c r="B15" s="495"/>
      <c r="C15" s="18"/>
      <c r="D15" s="18"/>
      <c r="E15" s="494"/>
      <c r="F15" s="614" t="s">
        <v>107</v>
      </c>
      <c r="G15" s="614"/>
      <c r="H15" s="614"/>
    </row>
    <row r="16" spans="1:8">
      <c r="A16" s="208"/>
      <c r="B16" s="496" t="s">
        <v>648</v>
      </c>
      <c r="C16" s="18"/>
      <c r="D16" s="18"/>
      <c r="E16" s="497"/>
      <c r="F16" s="136">
        <v>52508</v>
      </c>
      <c r="G16" s="428"/>
      <c r="H16" s="136">
        <v>2797</v>
      </c>
    </row>
    <row r="17" spans="1:9">
      <c r="A17" s="208"/>
      <c r="B17" s="496" t="s">
        <v>708</v>
      </c>
      <c r="C17" s="18"/>
      <c r="D17" s="18"/>
      <c r="E17" s="498"/>
      <c r="F17" s="136">
        <v>8356</v>
      </c>
      <c r="G17" s="428"/>
      <c r="H17" s="136">
        <v>7784</v>
      </c>
    </row>
    <row r="18" spans="1:9" ht="12.75" thickBot="1">
      <c r="A18" s="208"/>
      <c r="B18" s="499"/>
      <c r="C18" s="18"/>
      <c r="D18" s="18"/>
      <c r="E18" s="494"/>
      <c r="F18" s="500">
        <v>60864</v>
      </c>
      <c r="G18" s="428"/>
      <c r="H18" s="500">
        <v>10581</v>
      </c>
    </row>
    <row r="19" spans="1:9" ht="12.75" thickTop="1"/>
    <row r="20" spans="1:9">
      <c r="A20" s="491">
        <v>5</v>
      </c>
      <c r="B20" s="419" t="s">
        <v>679</v>
      </c>
      <c r="C20" s="476"/>
      <c r="D20" s="430"/>
      <c r="E20" s="476"/>
      <c r="F20" s="527" t="s">
        <v>664</v>
      </c>
      <c r="G20" s="528"/>
      <c r="H20" s="527" t="s">
        <v>665</v>
      </c>
    </row>
    <row r="21" spans="1:9">
      <c r="A21" s="429"/>
      <c r="B21" s="423" t="s">
        <v>680</v>
      </c>
      <c r="C21" s="476"/>
      <c r="D21" s="430"/>
      <c r="E21" s="476"/>
      <c r="F21" s="20" t="s">
        <v>404</v>
      </c>
      <c r="G21" s="490"/>
      <c r="H21" s="20" t="s">
        <v>405</v>
      </c>
    </row>
    <row r="22" spans="1:9">
      <c r="A22" s="429"/>
      <c r="B22" s="431" t="s">
        <v>625</v>
      </c>
      <c r="C22" s="466"/>
      <c r="D22" s="430"/>
      <c r="E22" s="476"/>
      <c r="F22" s="614" t="s">
        <v>107</v>
      </c>
      <c r="G22" s="614"/>
      <c r="H22" s="614"/>
    </row>
    <row r="23" spans="1:9">
      <c r="A23" s="429"/>
      <c r="B23" s="512" t="s">
        <v>631</v>
      </c>
      <c r="C23" s="513" t="s">
        <v>649</v>
      </c>
      <c r="D23" s="430"/>
      <c r="E23" s="476"/>
      <c r="F23" s="439">
        <v>11814</v>
      </c>
      <c r="G23" s="440"/>
      <c r="H23" s="439">
        <v>10518</v>
      </c>
    </row>
    <row r="24" spans="1:9">
      <c r="A24" s="429"/>
      <c r="B24" s="512" t="s">
        <v>631</v>
      </c>
      <c r="C24" s="513" t="s">
        <v>650</v>
      </c>
      <c r="D24" s="430"/>
      <c r="E24" s="476"/>
      <c r="F24" s="439">
        <v>1919</v>
      </c>
      <c r="G24" s="440"/>
      <c r="H24" s="439">
        <v>1830</v>
      </c>
    </row>
    <row r="25" spans="1:9" s="427" customFormat="1">
      <c r="A25" s="429"/>
      <c r="B25" s="512" t="s">
        <v>631</v>
      </c>
      <c r="C25" s="514" t="s">
        <v>666</v>
      </c>
      <c r="D25" s="430"/>
      <c r="E25" s="476"/>
      <c r="F25" s="439">
        <v>5000</v>
      </c>
      <c r="G25" s="440"/>
      <c r="H25" s="439">
        <v>5000</v>
      </c>
      <c r="I25" s="521"/>
    </row>
    <row r="26" spans="1:9">
      <c r="A26" s="429"/>
      <c r="B26" s="512" t="s">
        <v>631</v>
      </c>
      <c r="C26" s="514" t="s">
        <v>55</v>
      </c>
      <c r="D26" s="430"/>
      <c r="E26" s="476"/>
      <c r="F26" s="439">
        <v>2645</v>
      </c>
      <c r="G26" s="440"/>
      <c r="H26" s="439">
        <v>2645</v>
      </c>
    </row>
    <row r="27" spans="1:9" ht="15.75" thickBot="1">
      <c r="A27" s="429"/>
      <c r="B27" s="423"/>
      <c r="C27" s="476"/>
      <c r="D27" s="430"/>
      <c r="E27" s="476"/>
      <c r="F27" s="441">
        <v>21378</v>
      </c>
      <c r="G27" s="442"/>
      <c r="H27" s="441">
        <v>19993</v>
      </c>
      <c r="I27" s="521"/>
    </row>
    <row r="28" spans="1:9" ht="6" customHeight="1" thickTop="1">
      <c r="A28" s="429"/>
      <c r="B28" s="423"/>
      <c r="C28" s="476"/>
      <c r="D28" s="430"/>
      <c r="E28" s="476"/>
      <c r="F28" s="427"/>
      <c r="G28" s="180"/>
      <c r="H28" s="427"/>
    </row>
    <row r="29" spans="1:9" hidden="1">
      <c r="A29" s="443">
        <v>5.0999999999999996</v>
      </c>
      <c r="B29" s="16" t="s">
        <v>656</v>
      </c>
      <c r="C29" s="476"/>
      <c r="D29" s="430"/>
      <c r="E29" s="476"/>
      <c r="F29" s="427"/>
      <c r="G29" s="180"/>
      <c r="H29" s="427"/>
    </row>
    <row r="30" spans="1:9" ht="5.25" customHeight="1">
      <c r="A30" s="429"/>
      <c r="B30" s="423"/>
      <c r="C30" s="476"/>
      <c r="D30" s="430"/>
      <c r="E30" s="476"/>
      <c r="F30" s="427"/>
      <c r="G30" s="180"/>
      <c r="H30" s="427"/>
    </row>
    <row r="31" spans="1:9">
      <c r="A31" s="429"/>
      <c r="B31" s="423"/>
      <c r="C31" s="476"/>
      <c r="D31" s="430"/>
      <c r="E31" s="476"/>
      <c r="F31" s="527" t="s">
        <v>664</v>
      </c>
      <c r="G31" s="490"/>
      <c r="H31" s="527" t="s">
        <v>665</v>
      </c>
    </row>
    <row r="32" spans="1:9">
      <c r="A32" s="491">
        <v>6</v>
      </c>
      <c r="B32" s="419" t="s">
        <v>623</v>
      </c>
      <c r="C32" s="476"/>
      <c r="D32" s="430"/>
      <c r="E32" s="476"/>
      <c r="F32" s="20" t="s">
        <v>404</v>
      </c>
      <c r="G32" s="490"/>
      <c r="H32" s="20" t="s">
        <v>405</v>
      </c>
    </row>
    <row r="33" spans="1:11">
      <c r="A33" s="429"/>
      <c r="B33" s="423"/>
      <c r="C33" s="476"/>
      <c r="D33" s="430"/>
      <c r="E33" s="476"/>
      <c r="F33" s="614" t="s">
        <v>107</v>
      </c>
      <c r="G33" s="614"/>
      <c r="H33" s="614"/>
    </row>
    <row r="34" spans="1:11">
      <c r="A34" s="429"/>
      <c r="B34" s="421" t="s">
        <v>624</v>
      </c>
      <c r="C34" s="418"/>
      <c r="D34" s="555">
        <v>6.1</v>
      </c>
      <c r="E34" s="476"/>
      <c r="F34" s="439">
        <v>131</v>
      </c>
      <c r="G34" s="440"/>
      <c r="H34" s="439">
        <v>131</v>
      </c>
    </row>
    <row r="35" spans="1:11">
      <c r="A35" s="429"/>
      <c r="B35" s="421" t="s">
        <v>634</v>
      </c>
      <c r="C35" s="418"/>
      <c r="D35" s="555">
        <v>6.2</v>
      </c>
      <c r="E35" s="476"/>
      <c r="F35" s="439">
        <v>8076</v>
      </c>
      <c r="G35" s="440"/>
      <c r="H35" s="439">
        <v>2403</v>
      </c>
    </row>
    <row r="36" spans="1:11">
      <c r="A36" s="429"/>
      <c r="B36" s="421" t="s">
        <v>667</v>
      </c>
      <c r="C36" s="418"/>
      <c r="D36" s="430"/>
      <c r="E36" s="476"/>
      <c r="F36" s="439">
        <v>130</v>
      </c>
      <c r="G36" s="440"/>
      <c r="H36" s="439">
        <v>130</v>
      </c>
    </row>
    <row r="37" spans="1:11" s="427" customFormat="1">
      <c r="A37" s="429"/>
      <c r="B37" s="421" t="s">
        <v>815</v>
      </c>
      <c r="C37" s="418"/>
      <c r="D37" s="430"/>
      <c r="E37" s="529"/>
      <c r="F37" s="439">
        <v>200</v>
      </c>
      <c r="G37" s="440"/>
      <c r="H37" s="439">
        <v>200</v>
      </c>
    </row>
    <row r="38" spans="1:11">
      <c r="A38" s="429"/>
      <c r="B38" s="421" t="s">
        <v>816</v>
      </c>
      <c r="C38" s="418"/>
      <c r="D38" s="430"/>
      <c r="E38" s="476"/>
      <c r="F38" s="439">
        <v>552</v>
      </c>
      <c r="G38" s="440"/>
      <c r="H38" s="439">
        <v>403</v>
      </c>
    </row>
    <row r="39" spans="1:11">
      <c r="A39" s="429"/>
      <c r="B39" s="421" t="s">
        <v>668</v>
      </c>
      <c r="C39" s="418"/>
      <c r="D39" s="430"/>
      <c r="E39" s="476"/>
      <c r="F39" s="439">
        <v>1073</v>
      </c>
      <c r="G39" s="440"/>
      <c r="H39" s="439">
        <v>178</v>
      </c>
    </row>
    <row r="40" spans="1:11" s="427" customFormat="1">
      <c r="A40" s="429"/>
      <c r="B40" s="421" t="s">
        <v>295</v>
      </c>
      <c r="C40" s="418"/>
      <c r="D40" s="430"/>
      <c r="E40" s="516"/>
      <c r="F40" s="439">
        <v>225</v>
      </c>
      <c r="G40" s="440"/>
      <c r="H40" s="439">
        <v>200</v>
      </c>
    </row>
    <row r="41" spans="1:11" s="427" customFormat="1">
      <c r="A41" s="429"/>
      <c r="B41" s="421" t="s">
        <v>669</v>
      </c>
      <c r="C41" s="418"/>
      <c r="D41" s="430"/>
      <c r="E41" s="516"/>
      <c r="F41" s="439">
        <v>22</v>
      </c>
      <c r="G41" s="440"/>
      <c r="H41" s="439">
        <v>25</v>
      </c>
    </row>
    <row r="42" spans="1:11" s="427" customFormat="1">
      <c r="A42" s="429"/>
      <c r="B42" s="421" t="s">
        <v>670</v>
      </c>
      <c r="C42" s="418"/>
      <c r="D42" s="430"/>
      <c r="E42" s="516"/>
      <c r="F42" s="439">
        <v>51</v>
      </c>
      <c r="G42" s="440"/>
      <c r="H42" s="439">
        <v>5</v>
      </c>
    </row>
    <row r="43" spans="1:11">
      <c r="A43" s="429"/>
      <c r="B43" s="421" t="s">
        <v>671</v>
      </c>
      <c r="C43" s="418"/>
      <c r="D43" s="430"/>
      <c r="E43" s="476"/>
      <c r="F43" s="439">
        <v>1694</v>
      </c>
      <c r="G43" s="440"/>
      <c r="H43" s="439">
        <v>6966</v>
      </c>
    </row>
    <row r="44" spans="1:11" s="427" customFormat="1">
      <c r="A44" s="429"/>
      <c r="B44" s="421" t="s">
        <v>55</v>
      </c>
      <c r="C44" s="418"/>
      <c r="D44" s="430"/>
      <c r="E44" s="529"/>
      <c r="F44" s="439">
        <v>105</v>
      </c>
      <c r="G44" s="440"/>
      <c r="H44" s="439">
        <v>0</v>
      </c>
    </row>
    <row r="45" spans="1:11" ht="12.75" thickBot="1">
      <c r="A45" s="429"/>
      <c r="B45" s="423"/>
      <c r="C45" s="476"/>
      <c r="D45" s="430"/>
      <c r="E45" s="476"/>
      <c r="F45" s="420">
        <v>12259</v>
      </c>
      <c r="G45" s="417"/>
      <c r="H45" s="420">
        <v>10641</v>
      </c>
    </row>
    <row r="46" spans="1:11" ht="12.75" thickTop="1">
      <c r="A46" s="556">
        <v>6.1</v>
      </c>
      <c r="B46" s="501" t="s">
        <v>645</v>
      </c>
      <c r="C46" s="106"/>
      <c r="D46" s="502"/>
      <c r="E46" s="502"/>
      <c r="F46" s="503"/>
      <c r="G46" s="502"/>
      <c r="H46" s="504"/>
      <c r="I46" s="175"/>
      <c r="J46" s="60"/>
      <c r="K46" s="175"/>
    </row>
    <row r="47" spans="1:11">
      <c r="A47" s="466"/>
      <c r="B47" s="106"/>
      <c r="C47" s="106"/>
      <c r="D47" s="502"/>
      <c r="E47" s="502"/>
      <c r="F47" s="503"/>
      <c r="G47" s="502"/>
      <c r="H47" s="504"/>
      <c r="I47" s="175"/>
      <c r="J47" s="60"/>
      <c r="K47" s="175"/>
    </row>
    <row r="48" spans="1:11" ht="15.75">
      <c r="A48" s="505"/>
      <c r="B48" s="621" t="s">
        <v>572</v>
      </c>
      <c r="C48" s="622"/>
      <c r="D48" s="622"/>
      <c r="E48" s="622"/>
      <c r="F48" s="622"/>
      <c r="G48" s="622"/>
      <c r="H48" s="622"/>
      <c r="I48" s="532"/>
      <c r="J48" s="532"/>
      <c r="K48" s="532"/>
    </row>
    <row r="49" spans="1:11" ht="15.75">
      <c r="A49" s="505"/>
      <c r="B49" s="622"/>
      <c r="C49" s="622"/>
      <c r="D49" s="622"/>
      <c r="E49" s="622"/>
      <c r="F49" s="622"/>
      <c r="G49" s="622"/>
      <c r="H49" s="622"/>
      <c r="I49" s="532"/>
      <c r="J49" s="532"/>
      <c r="K49" s="532"/>
    </row>
    <row r="50" spans="1:11" ht="15.75">
      <c r="A50" s="505"/>
      <c r="B50" s="622"/>
      <c r="C50" s="622"/>
      <c r="D50" s="622"/>
      <c r="E50" s="622"/>
      <c r="F50" s="622"/>
      <c r="G50" s="622"/>
      <c r="H50" s="622"/>
      <c r="I50" s="532"/>
      <c r="J50" s="532"/>
      <c r="K50" s="532"/>
    </row>
    <row r="51" spans="1:11" ht="15.75">
      <c r="A51" s="505"/>
      <c r="B51" s="622"/>
      <c r="C51" s="622"/>
      <c r="D51" s="622"/>
      <c r="E51" s="622"/>
      <c r="F51" s="622"/>
      <c r="G51" s="622"/>
      <c r="H51" s="622"/>
      <c r="I51" s="532"/>
      <c r="J51" s="532"/>
      <c r="K51" s="532"/>
    </row>
    <row r="52" spans="1:11" ht="15.75">
      <c r="A52" s="505"/>
      <c r="B52" s="622"/>
      <c r="C52" s="622"/>
      <c r="D52" s="622"/>
      <c r="E52" s="622"/>
      <c r="F52" s="622"/>
      <c r="G52" s="622"/>
      <c r="H52" s="622"/>
      <c r="I52" s="532"/>
      <c r="J52" s="532"/>
      <c r="K52" s="532"/>
    </row>
    <row r="53" spans="1:11" ht="7.5" customHeight="1">
      <c r="A53" s="505"/>
      <c r="B53" s="622"/>
      <c r="C53" s="622"/>
      <c r="D53" s="622"/>
      <c r="E53" s="622"/>
      <c r="F53" s="622"/>
      <c r="G53" s="622"/>
      <c r="H53" s="622"/>
      <c r="I53" s="532"/>
      <c r="J53" s="532"/>
      <c r="K53" s="532"/>
    </row>
    <row r="54" spans="1:11">
      <c r="A54" s="505"/>
      <c r="B54" s="506"/>
      <c r="C54" s="506"/>
      <c r="D54" s="506"/>
      <c r="E54" s="506"/>
      <c r="F54" s="506"/>
      <c r="G54" s="506"/>
      <c r="H54" s="506"/>
      <c r="I54" s="432"/>
      <c r="J54" s="428"/>
      <c r="K54" s="432"/>
    </row>
    <row r="55" spans="1:11" ht="15.75">
      <c r="A55" s="505"/>
      <c r="B55" s="623" t="s">
        <v>646</v>
      </c>
      <c r="C55" s="622"/>
      <c r="D55" s="622"/>
      <c r="E55" s="622"/>
      <c r="F55" s="622"/>
      <c r="G55" s="622"/>
      <c r="H55" s="622"/>
      <c r="I55" s="532"/>
      <c r="J55" s="532"/>
      <c r="K55" s="532"/>
    </row>
    <row r="56" spans="1:11" ht="15.75">
      <c r="A56" s="505"/>
      <c r="B56" s="622"/>
      <c r="C56" s="622"/>
      <c r="D56" s="622"/>
      <c r="E56" s="622"/>
      <c r="F56" s="622"/>
      <c r="G56" s="622"/>
      <c r="H56" s="622"/>
      <c r="I56" s="532"/>
      <c r="J56" s="532"/>
      <c r="K56" s="532"/>
    </row>
    <row r="57" spans="1:11" ht="15.75">
      <c r="A57" s="505"/>
      <c r="B57" s="622"/>
      <c r="C57" s="622"/>
      <c r="D57" s="622"/>
      <c r="E57" s="622"/>
      <c r="F57" s="622"/>
      <c r="G57" s="622"/>
      <c r="H57" s="622"/>
      <c r="I57" s="532"/>
      <c r="J57" s="532"/>
      <c r="K57" s="532"/>
    </row>
    <row r="58" spans="1:11" ht="15.75">
      <c r="A58" s="505"/>
      <c r="B58" s="622"/>
      <c r="C58" s="622"/>
      <c r="D58" s="622"/>
      <c r="E58" s="622"/>
      <c r="F58" s="622"/>
      <c r="G58" s="622"/>
      <c r="H58" s="622"/>
      <c r="I58" s="532"/>
      <c r="J58" s="532"/>
      <c r="K58" s="532"/>
    </row>
    <row r="59" spans="1:11" ht="15.75">
      <c r="A59" s="505"/>
      <c r="B59" s="529"/>
      <c r="C59" s="529"/>
      <c r="D59" s="529"/>
      <c r="E59" s="529"/>
      <c r="F59" s="529"/>
      <c r="G59" s="529"/>
      <c r="H59" s="529"/>
      <c r="I59" s="532"/>
      <c r="J59" s="532"/>
      <c r="K59" s="532"/>
    </row>
  </sheetData>
  <customSheetViews>
    <customSheetView guid="{84FBBE83-FF6F-4C76-A58E-D04643F715A5}" showPageBreaks="1" printArea="1" hiddenRows="1" view="pageBreakPreview" topLeftCell="A46">
      <selection activeCell="K26" sqref="K26"/>
      <pageMargins left="0.75" right="0.5" top="0.5" bottom="0.25" header="0.17" footer="0.42"/>
      <printOptions horizontalCentered="1"/>
      <pageSetup paperSize="9" fitToWidth="12" fitToHeight="12" orientation="portrait" r:id="rId1"/>
      <headerFooter alignWithMargins="0">
        <oddFooter>&amp;C8 of 11</oddFooter>
      </headerFooter>
    </customSheetView>
  </customSheetViews>
  <mergeCells count="5">
    <mergeCell ref="B48:H53"/>
    <mergeCell ref="B55:H58"/>
    <mergeCell ref="F15:H15"/>
    <mergeCell ref="F22:H22"/>
    <mergeCell ref="F33:H33"/>
  </mergeCells>
  <phoneticPr fontId="7" type="noConversion"/>
  <printOptions horizontalCentered="1"/>
  <pageMargins left="0.75" right="0.5" top="0.5" bottom="0.25" header="0.17" footer="0.42"/>
  <pageSetup paperSize="9" fitToWidth="12" fitToHeight="12" orientation="portrait" r:id="rId2"/>
  <headerFooter alignWithMargins="0">
    <oddFooter>&amp;C9 of 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3:D24"/>
  <sheetViews>
    <sheetView topLeftCell="A14" workbookViewId="0">
      <selection activeCell="A15" sqref="A15"/>
    </sheetView>
  </sheetViews>
  <sheetFormatPr defaultRowHeight="15.75"/>
  <cols>
    <col min="2" max="2" width="19.125" bestFit="1" customWidth="1"/>
    <col min="3" max="4" width="12.625" bestFit="1" customWidth="1"/>
  </cols>
  <sheetData>
    <row r="3" spans="1:4">
      <c r="C3" s="189" t="s">
        <v>212</v>
      </c>
      <c r="D3" s="189" t="s">
        <v>213</v>
      </c>
    </row>
    <row r="4" spans="1:4">
      <c r="C4" s="598" t="s">
        <v>80</v>
      </c>
      <c r="D4" s="599"/>
    </row>
    <row r="5" spans="1:4">
      <c r="A5" s="331">
        <v>1</v>
      </c>
      <c r="B5" s="332" t="s">
        <v>76</v>
      </c>
      <c r="C5" s="333">
        <f>ROUND(5925309/1000,0)</f>
        <v>5925</v>
      </c>
      <c r="D5" s="333"/>
    </row>
    <row r="6" spans="1:4">
      <c r="A6" s="331"/>
      <c r="B6" s="334" t="s">
        <v>77</v>
      </c>
      <c r="C6" s="333"/>
      <c r="D6" s="333">
        <f>C5</f>
        <v>5925</v>
      </c>
    </row>
    <row r="7" spans="1:4">
      <c r="A7" s="331"/>
      <c r="B7" s="332"/>
      <c r="C7" s="332"/>
      <c r="D7" s="332"/>
    </row>
    <row r="8" spans="1:4">
      <c r="A8" s="331">
        <v>2</v>
      </c>
      <c r="B8" s="332" t="s">
        <v>78</v>
      </c>
      <c r="C8" s="333">
        <f>4500</f>
        <v>4500</v>
      </c>
      <c r="D8" s="333"/>
    </row>
    <row r="9" spans="1:4">
      <c r="A9" s="332"/>
      <c r="B9" s="334" t="s">
        <v>79</v>
      </c>
      <c r="C9" s="333"/>
      <c r="D9" s="333">
        <f>C8</f>
        <v>4500</v>
      </c>
    </row>
    <row r="10" spans="1:4">
      <c r="A10" s="332"/>
      <c r="B10" s="332"/>
      <c r="C10" s="332"/>
      <c r="D10" s="332"/>
    </row>
    <row r="11" spans="1:4">
      <c r="A11" s="331">
        <v>3</v>
      </c>
      <c r="B11" s="332" t="s">
        <v>336</v>
      </c>
      <c r="C11" s="333">
        <v>2626</v>
      </c>
      <c r="D11" s="333"/>
    </row>
    <row r="12" spans="1:4">
      <c r="A12" s="331"/>
      <c r="B12" s="334" t="s">
        <v>337</v>
      </c>
      <c r="C12" s="333"/>
      <c r="D12" s="333">
        <f>C11</f>
        <v>2626</v>
      </c>
    </row>
    <row r="13" spans="1:4">
      <c r="A13" s="331"/>
      <c r="B13" s="332"/>
      <c r="C13" s="333"/>
      <c r="D13" s="333"/>
    </row>
    <row r="14" spans="1:4">
      <c r="A14" s="331">
        <v>4</v>
      </c>
      <c r="B14" s="332" t="s">
        <v>338</v>
      </c>
      <c r="C14" s="333">
        <v>9895</v>
      </c>
      <c r="D14" s="333"/>
    </row>
    <row r="15" spans="1:4">
      <c r="A15" s="331"/>
      <c r="B15" s="335" t="s">
        <v>336</v>
      </c>
      <c r="C15" s="333"/>
      <c r="D15" s="333">
        <f>C14</f>
        <v>9895</v>
      </c>
    </row>
    <row r="16" spans="1:4">
      <c r="C16" s="188"/>
      <c r="D16" s="188"/>
    </row>
    <row r="17" spans="1:4">
      <c r="C17" s="189" t="s">
        <v>212</v>
      </c>
      <c r="D17" s="189" t="s">
        <v>213</v>
      </c>
    </row>
    <row r="18" spans="1:4">
      <c r="C18" s="598" t="s">
        <v>80</v>
      </c>
      <c r="D18" s="599"/>
    </row>
    <row r="19" spans="1:4">
      <c r="A19">
        <v>1</v>
      </c>
      <c r="B19" t="s">
        <v>531</v>
      </c>
      <c r="C19">
        <v>669</v>
      </c>
    </row>
    <row r="20" spans="1:4">
      <c r="B20" s="308" t="s">
        <v>532</v>
      </c>
      <c r="D20">
        <v>669</v>
      </c>
    </row>
    <row r="21" spans="1:4">
      <c r="A21">
        <v>2</v>
      </c>
      <c r="B21" t="s">
        <v>532</v>
      </c>
      <c r="C21">
        <v>-69</v>
      </c>
    </row>
    <row r="22" spans="1:4">
      <c r="B22" s="308" t="s">
        <v>531</v>
      </c>
      <c r="D22">
        <v>69</v>
      </c>
    </row>
    <row r="24" spans="1:4">
      <c r="A24">
        <v>3</v>
      </c>
      <c r="B24" s="336" t="s">
        <v>533</v>
      </c>
    </row>
  </sheetData>
  <customSheetViews>
    <customSheetView guid="{84FBBE83-FF6F-4C76-A58E-D04643F715A5}" state="hidden" topLeftCell="A14">
      <selection activeCell="A15" sqref="A15"/>
      <pageMargins left="0.75" right="0.75" top="1" bottom="1" header="0.5" footer="0.5"/>
      <pageSetup orientation="portrait" r:id="rId1"/>
      <headerFooter alignWithMargins="0"/>
    </customSheetView>
  </customSheetViews>
  <mergeCells count="2">
    <mergeCell ref="C4:D4"/>
    <mergeCell ref="C18:D18"/>
  </mergeCells>
  <phoneticPr fontId="28"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view="pageBreakPreview" zoomScaleSheetLayoutView="100" workbookViewId="0">
      <selection activeCell="L1" sqref="L1:S1048576"/>
    </sheetView>
  </sheetViews>
  <sheetFormatPr defaultRowHeight="12"/>
  <cols>
    <col min="1" max="1" width="4.625" style="174" customWidth="1"/>
    <col min="2" max="2" width="3.625" style="428" customWidth="1"/>
    <col min="3" max="3" width="25.375" style="428" customWidth="1"/>
    <col min="4" max="4" width="4.375" style="428" customWidth="1"/>
    <col min="5" max="5" width="10.75" style="432" bestFit="1" customWidth="1"/>
    <col min="6" max="6" width="0.875" style="428" customWidth="1"/>
    <col min="7" max="7" width="10.75" style="432" bestFit="1" customWidth="1"/>
    <col min="8" max="8" width="0.5" style="428" customWidth="1"/>
    <col min="9" max="9" width="10.125" style="432" customWidth="1"/>
    <col min="10" max="10" width="0.5" style="428" customWidth="1"/>
    <col min="11" max="11" width="12.125" style="432" bestFit="1" customWidth="1"/>
    <col min="12" max="16384" width="9" style="428"/>
  </cols>
  <sheetData>
    <row r="1" spans="1:11" ht="4.5" customHeight="1">
      <c r="A1" s="505"/>
      <c r="B1" s="106"/>
      <c r="C1" s="106"/>
      <c r="D1" s="502"/>
      <c r="E1" s="502"/>
      <c r="F1" s="503"/>
      <c r="G1" s="502"/>
      <c r="H1" s="504"/>
    </row>
    <row r="2" spans="1:11">
      <c r="A2" s="556"/>
      <c r="B2" s="624" t="s">
        <v>749</v>
      </c>
      <c r="C2" s="624"/>
      <c r="D2" s="624"/>
      <c r="E2" s="624"/>
      <c r="F2" s="624"/>
      <c r="G2" s="624"/>
      <c r="H2" s="624"/>
      <c r="I2" s="622"/>
      <c r="J2" s="622"/>
      <c r="K2" s="622"/>
    </row>
    <row r="3" spans="1:11">
      <c r="A3" s="505"/>
      <c r="B3" s="624"/>
      <c r="C3" s="624"/>
      <c r="D3" s="624"/>
      <c r="E3" s="624"/>
      <c r="F3" s="624"/>
      <c r="G3" s="624"/>
      <c r="H3" s="624"/>
      <c r="I3" s="622"/>
      <c r="J3" s="622"/>
      <c r="K3" s="622"/>
    </row>
    <row r="4" spans="1:11">
      <c r="A4" s="505"/>
      <c r="B4" s="624"/>
      <c r="C4" s="624"/>
      <c r="D4" s="624"/>
      <c r="E4" s="624"/>
      <c r="F4" s="624"/>
      <c r="G4" s="624"/>
      <c r="H4" s="624"/>
      <c r="I4" s="622"/>
      <c r="J4" s="622"/>
      <c r="K4" s="622"/>
    </row>
    <row r="5" spans="1:11">
      <c r="A5" s="505"/>
      <c r="B5" s="624"/>
      <c r="C5" s="624"/>
      <c r="D5" s="624"/>
      <c r="E5" s="624"/>
      <c r="F5" s="624"/>
      <c r="G5" s="624"/>
      <c r="H5" s="624"/>
      <c r="I5" s="622"/>
      <c r="J5" s="622"/>
      <c r="K5" s="622"/>
    </row>
    <row r="6" spans="1:11">
      <c r="A6" s="505"/>
      <c r="B6" s="624"/>
      <c r="C6" s="624"/>
      <c r="D6" s="624"/>
      <c r="E6" s="624"/>
      <c r="F6" s="624"/>
      <c r="G6" s="624"/>
      <c r="H6" s="624"/>
      <c r="I6" s="622"/>
      <c r="J6" s="622"/>
      <c r="K6" s="622"/>
    </row>
    <row r="7" spans="1:11">
      <c r="A7" s="505"/>
      <c r="B7" s="624"/>
      <c r="C7" s="624"/>
      <c r="D7" s="624"/>
      <c r="E7" s="624"/>
      <c r="F7" s="624"/>
      <c r="G7" s="624"/>
      <c r="H7" s="624"/>
      <c r="I7" s="622"/>
      <c r="J7" s="622"/>
      <c r="K7" s="622"/>
    </row>
    <row r="8" spans="1:11">
      <c r="A8" s="505"/>
      <c r="B8" s="624"/>
      <c r="C8" s="624"/>
      <c r="D8" s="624"/>
      <c r="E8" s="624"/>
      <c r="F8" s="624"/>
      <c r="G8" s="624"/>
      <c r="H8" s="624"/>
      <c r="I8" s="622"/>
      <c r="J8" s="622"/>
      <c r="K8" s="622"/>
    </row>
    <row r="9" spans="1:11">
      <c r="A9" s="505"/>
      <c r="B9" s="624"/>
      <c r="C9" s="624"/>
      <c r="D9" s="624"/>
      <c r="E9" s="624"/>
      <c r="F9" s="624"/>
      <c r="G9" s="624"/>
      <c r="H9" s="624"/>
      <c r="I9" s="622"/>
      <c r="J9" s="622"/>
      <c r="K9" s="622"/>
    </row>
    <row r="10" spans="1:11">
      <c r="A10" s="505"/>
      <c r="B10" s="624"/>
      <c r="C10" s="624"/>
      <c r="D10" s="624"/>
      <c r="E10" s="624"/>
      <c r="F10" s="624"/>
      <c r="G10" s="624"/>
      <c r="H10" s="624"/>
      <c r="I10" s="622"/>
      <c r="J10" s="622"/>
      <c r="K10" s="622"/>
    </row>
    <row r="11" spans="1:11">
      <c r="A11" s="505"/>
      <c r="B11" s="624"/>
      <c r="C11" s="624"/>
      <c r="D11" s="624"/>
      <c r="E11" s="624"/>
      <c r="F11" s="624"/>
      <c r="G11" s="624"/>
      <c r="H11" s="624"/>
      <c r="I11" s="622"/>
      <c r="J11" s="622"/>
      <c r="K11" s="622"/>
    </row>
    <row r="12" spans="1:11" ht="6" customHeight="1">
      <c r="A12" s="505"/>
      <c r="B12" s="559"/>
      <c r="C12" s="559"/>
      <c r="D12" s="559"/>
      <c r="E12" s="559"/>
      <c r="F12" s="559"/>
      <c r="G12" s="559"/>
      <c r="H12" s="559"/>
      <c r="I12" s="558"/>
      <c r="J12" s="558"/>
      <c r="K12" s="558"/>
    </row>
    <row r="13" spans="1:11">
      <c r="A13" s="505"/>
      <c r="B13" s="624" t="s">
        <v>746</v>
      </c>
      <c r="C13" s="624"/>
      <c r="D13" s="624"/>
      <c r="E13" s="624"/>
      <c r="F13" s="624"/>
      <c r="G13" s="624"/>
      <c r="H13" s="624"/>
      <c r="I13" s="622"/>
      <c r="J13" s="622"/>
      <c r="K13" s="622"/>
    </row>
    <row r="14" spans="1:11">
      <c r="A14" s="505"/>
      <c r="B14" s="624"/>
      <c r="C14" s="624"/>
      <c r="D14" s="624"/>
      <c r="E14" s="624"/>
      <c r="F14" s="624"/>
      <c r="G14" s="624"/>
      <c r="H14" s="624"/>
      <c r="I14" s="622"/>
      <c r="J14" s="622"/>
      <c r="K14" s="622"/>
    </row>
    <row r="15" spans="1:11">
      <c r="A15" s="505"/>
      <c r="B15" s="624"/>
      <c r="C15" s="624"/>
      <c r="D15" s="624"/>
      <c r="E15" s="624"/>
      <c r="F15" s="624"/>
      <c r="G15" s="624"/>
      <c r="H15" s="624"/>
      <c r="I15" s="622"/>
      <c r="J15" s="622"/>
      <c r="K15" s="622"/>
    </row>
    <row r="16" spans="1:11" ht="4.5" customHeight="1">
      <c r="A16" s="505"/>
      <c r="B16" s="106"/>
      <c r="C16" s="106"/>
      <c r="D16" s="502"/>
      <c r="E16" s="502"/>
      <c r="F16" s="503"/>
      <c r="G16" s="502"/>
      <c r="H16" s="504"/>
    </row>
    <row r="17" spans="1:11">
      <c r="A17" s="556">
        <v>6.2</v>
      </c>
      <c r="B17" s="625" t="s">
        <v>748</v>
      </c>
      <c r="C17" s="625"/>
      <c r="D17" s="625"/>
      <c r="E17" s="625"/>
      <c r="F17" s="625"/>
      <c r="G17" s="625"/>
      <c r="H17" s="625"/>
      <c r="I17" s="622"/>
      <c r="J17" s="622"/>
      <c r="K17" s="622"/>
    </row>
    <row r="18" spans="1:11">
      <c r="A18" s="505"/>
      <c r="B18" s="625"/>
      <c r="C18" s="625"/>
      <c r="D18" s="625"/>
      <c r="E18" s="625"/>
      <c r="F18" s="625"/>
      <c r="G18" s="625"/>
      <c r="H18" s="625"/>
      <c r="I18" s="622"/>
      <c r="J18" s="622"/>
      <c r="K18" s="622"/>
    </row>
    <row r="19" spans="1:11">
      <c r="A19" s="505"/>
      <c r="B19" s="625"/>
      <c r="C19" s="625"/>
      <c r="D19" s="625"/>
      <c r="E19" s="625"/>
      <c r="F19" s="625"/>
      <c r="G19" s="625"/>
      <c r="H19" s="625"/>
      <c r="I19" s="622"/>
      <c r="J19" s="622"/>
      <c r="K19" s="622"/>
    </row>
    <row r="20" spans="1:11">
      <c r="A20" s="505"/>
      <c r="B20" s="625"/>
      <c r="C20" s="625"/>
      <c r="D20" s="625"/>
      <c r="E20" s="625"/>
      <c r="F20" s="625"/>
      <c r="G20" s="625"/>
      <c r="H20" s="625"/>
      <c r="I20" s="622"/>
      <c r="J20" s="622"/>
      <c r="K20" s="622"/>
    </row>
    <row r="21" spans="1:11">
      <c r="A21" s="505"/>
      <c r="B21" s="625"/>
      <c r="C21" s="625"/>
      <c r="D21" s="625"/>
      <c r="E21" s="625"/>
      <c r="F21" s="625"/>
      <c r="G21" s="625"/>
      <c r="H21" s="625"/>
      <c r="I21" s="622"/>
      <c r="J21" s="622"/>
      <c r="K21" s="622"/>
    </row>
    <row r="22" spans="1:11">
      <c r="A22" s="505"/>
      <c r="B22" s="625"/>
      <c r="C22" s="625"/>
      <c r="D22" s="625"/>
      <c r="E22" s="625"/>
      <c r="F22" s="625"/>
      <c r="G22" s="625"/>
      <c r="H22" s="625"/>
      <c r="I22" s="622"/>
      <c r="J22" s="622"/>
      <c r="K22" s="622"/>
    </row>
    <row r="23" spans="1:11">
      <c r="A23" s="505"/>
      <c r="B23" s="625"/>
      <c r="C23" s="625"/>
      <c r="D23" s="625"/>
      <c r="E23" s="625"/>
      <c r="F23" s="625"/>
      <c r="G23" s="625"/>
      <c r="H23" s="625"/>
      <c r="I23" s="622"/>
      <c r="J23" s="622"/>
      <c r="K23" s="622"/>
    </row>
    <row r="24" spans="1:11">
      <c r="A24" s="505"/>
      <c r="B24" s="622"/>
      <c r="C24" s="622"/>
      <c r="D24" s="622"/>
      <c r="E24" s="622"/>
      <c r="F24" s="622"/>
      <c r="G24" s="622"/>
      <c r="H24" s="622"/>
      <c r="I24" s="622"/>
      <c r="J24" s="622"/>
      <c r="K24" s="622"/>
    </row>
    <row r="26" spans="1:11" s="427" customFormat="1">
      <c r="A26" s="491">
        <v>7</v>
      </c>
      <c r="B26" s="423" t="s">
        <v>172</v>
      </c>
      <c r="C26" s="447"/>
      <c r="D26" s="430"/>
      <c r="E26" s="447"/>
      <c r="F26" s="430"/>
      <c r="G26" s="447"/>
      <c r="H26" s="430"/>
      <c r="J26" s="180"/>
    </row>
    <row r="27" spans="1:11" s="427" customFormat="1" ht="2.25" customHeight="1">
      <c r="A27" s="429"/>
      <c r="B27" s="423"/>
      <c r="C27" s="447"/>
      <c r="D27" s="430"/>
      <c r="E27" s="447"/>
      <c r="F27" s="430"/>
      <c r="G27" s="447"/>
      <c r="H27" s="430"/>
      <c r="J27" s="180"/>
    </row>
    <row r="28" spans="1:11" s="427" customFormat="1">
      <c r="A28" s="426"/>
      <c r="B28" s="80" t="s">
        <v>689</v>
      </c>
      <c r="C28" s="80"/>
      <c r="D28" s="80"/>
      <c r="E28" s="80"/>
      <c r="F28" s="80"/>
      <c r="G28" s="80"/>
      <c r="H28" s="80"/>
      <c r="I28" s="309"/>
      <c r="J28" s="309"/>
    </row>
    <row r="29" spans="1:11" ht="7.5" customHeight="1"/>
    <row r="30" spans="1:11">
      <c r="A30" s="491">
        <v>8</v>
      </c>
      <c r="B30" s="77" t="s">
        <v>42</v>
      </c>
      <c r="C30" s="92"/>
      <c r="D30" s="92"/>
      <c r="E30" s="314"/>
      <c r="F30" s="92"/>
      <c r="G30" s="314"/>
      <c r="H30" s="92"/>
      <c r="I30" s="314"/>
      <c r="J30" s="92"/>
      <c r="K30" s="314"/>
    </row>
    <row r="31" spans="1:11" ht="12" customHeight="1">
      <c r="B31" s="624" t="s">
        <v>709</v>
      </c>
      <c r="C31" s="626"/>
      <c r="D31" s="626"/>
      <c r="E31" s="626"/>
      <c r="F31" s="626"/>
      <c r="G31" s="626"/>
      <c r="H31" s="626"/>
      <c r="I31" s="626"/>
      <c r="J31" s="626"/>
      <c r="K31" s="626"/>
    </row>
    <row r="32" spans="1:11" ht="12" customHeight="1">
      <c r="B32" s="626"/>
      <c r="C32" s="626"/>
      <c r="D32" s="626"/>
      <c r="E32" s="626"/>
      <c r="F32" s="626"/>
      <c r="G32" s="626"/>
      <c r="H32" s="626"/>
      <c r="I32" s="626"/>
      <c r="J32" s="626"/>
      <c r="K32" s="626"/>
    </row>
    <row r="33" spans="1:11" ht="12" customHeight="1">
      <c r="B33" s="626"/>
      <c r="C33" s="626"/>
      <c r="D33" s="626"/>
      <c r="E33" s="626"/>
      <c r="F33" s="626"/>
      <c r="G33" s="626"/>
      <c r="H33" s="626"/>
      <c r="I33" s="626"/>
      <c r="J33" s="626"/>
      <c r="K33" s="626"/>
    </row>
    <row r="34" spans="1:11" ht="12" customHeight="1">
      <c r="B34" s="626"/>
      <c r="C34" s="626"/>
      <c r="D34" s="626"/>
      <c r="E34" s="626"/>
      <c r="F34" s="626"/>
      <c r="G34" s="626"/>
      <c r="H34" s="626"/>
      <c r="I34" s="626"/>
      <c r="J34" s="626"/>
      <c r="K34" s="626"/>
    </row>
    <row r="35" spans="1:11" ht="12" customHeight="1">
      <c r="B35" s="626"/>
      <c r="C35" s="626"/>
      <c r="D35" s="626"/>
      <c r="E35" s="626"/>
      <c r="F35" s="626"/>
      <c r="G35" s="626"/>
      <c r="H35" s="626"/>
      <c r="I35" s="626"/>
      <c r="J35" s="626"/>
      <c r="K35" s="626"/>
    </row>
    <row r="36" spans="1:11" ht="12" customHeight="1">
      <c r="B36" s="626"/>
      <c r="C36" s="626"/>
      <c r="D36" s="626"/>
      <c r="E36" s="626"/>
      <c r="F36" s="626"/>
      <c r="G36" s="626"/>
      <c r="H36" s="626"/>
      <c r="I36" s="626"/>
      <c r="J36" s="626"/>
      <c r="K36" s="626"/>
    </row>
    <row r="37" spans="1:11" ht="15.75">
      <c r="A37" s="316"/>
      <c r="B37" s="448"/>
      <c r="C37" s="448"/>
      <c r="D37" s="448"/>
      <c r="E37" s="448"/>
      <c r="F37" s="448"/>
      <c r="G37" s="448"/>
      <c r="H37" s="508"/>
      <c r="I37" s="527"/>
      <c r="J37" s="527"/>
      <c r="K37" s="527" t="s">
        <v>662</v>
      </c>
    </row>
    <row r="38" spans="1:11">
      <c r="A38" s="92"/>
      <c r="B38" s="92"/>
      <c r="C38" s="436"/>
      <c r="D38" s="377"/>
      <c r="E38" s="428"/>
      <c r="G38" s="428"/>
      <c r="H38" s="509"/>
      <c r="I38" s="489"/>
      <c r="J38" s="490"/>
      <c r="K38" s="527" t="s">
        <v>663</v>
      </c>
    </row>
    <row r="39" spans="1:11">
      <c r="A39" s="92"/>
      <c r="B39" s="92"/>
      <c r="C39" s="377"/>
      <c r="D39" s="377"/>
      <c r="E39" s="428"/>
      <c r="G39" s="428"/>
      <c r="H39" s="510"/>
      <c r="I39" s="527"/>
      <c r="J39" s="507"/>
      <c r="K39" s="527" t="s">
        <v>404</v>
      </c>
    </row>
    <row r="40" spans="1:11">
      <c r="A40" s="315">
        <v>9</v>
      </c>
      <c r="B40" s="77" t="s">
        <v>220</v>
      </c>
      <c r="C40" s="377"/>
      <c r="D40" s="377"/>
      <c r="E40" s="428"/>
      <c r="G40" s="428"/>
      <c r="H40" s="511"/>
      <c r="I40" s="526"/>
      <c r="J40" s="526"/>
      <c r="K40" s="526" t="s">
        <v>530</v>
      </c>
    </row>
    <row r="41" spans="1:11">
      <c r="A41" s="92"/>
      <c r="B41" s="92"/>
      <c r="C41" s="377"/>
      <c r="D41" s="377"/>
      <c r="E41" s="428"/>
      <c r="G41" s="428"/>
      <c r="H41" s="511"/>
      <c r="I41" s="437"/>
      <c r="J41" s="438"/>
      <c r="K41" s="438"/>
    </row>
    <row r="42" spans="1:11" ht="12.75" thickBot="1">
      <c r="A42" s="378"/>
      <c r="B42" s="383" t="s">
        <v>711</v>
      </c>
      <c r="C42" s="379"/>
      <c r="D42" s="379"/>
      <c r="E42" s="428"/>
      <c r="G42" s="428"/>
      <c r="H42" s="473"/>
      <c r="J42" s="377"/>
      <c r="K42" s="380">
        <v>12046</v>
      </c>
    </row>
    <row r="43" spans="1:11" ht="12.75" thickTop="1">
      <c r="A43" s="378"/>
      <c r="B43" s="377"/>
      <c r="C43" s="377"/>
      <c r="D43" s="377"/>
      <c r="E43" s="428"/>
      <c r="G43" s="428"/>
      <c r="H43" s="473"/>
      <c r="I43" s="381"/>
      <c r="J43" s="536"/>
      <c r="K43" s="381"/>
    </row>
    <row r="44" spans="1:11">
      <c r="A44" s="378"/>
      <c r="B44" s="383"/>
      <c r="C44" s="384"/>
      <c r="D44" s="384"/>
      <c r="E44" s="428"/>
      <c r="G44" s="428"/>
      <c r="H44" s="457"/>
      <c r="I44" s="457"/>
      <c r="J44" s="457"/>
      <c r="K44" s="531" t="s">
        <v>694</v>
      </c>
    </row>
    <row r="45" spans="1:11" ht="4.5" customHeight="1">
      <c r="A45" s="378"/>
      <c r="B45" s="377"/>
      <c r="C45" s="377"/>
      <c r="D45" s="377"/>
      <c r="E45" s="428"/>
      <c r="G45" s="428"/>
      <c r="H45" s="92"/>
      <c r="I45" s="92"/>
      <c r="J45" s="557"/>
      <c r="K45" s="92"/>
    </row>
    <row r="46" spans="1:11" ht="12.75" thickBot="1">
      <c r="A46" s="378"/>
      <c r="B46" s="565" t="s">
        <v>712</v>
      </c>
      <c r="C46" s="385"/>
      <c r="D46" s="385"/>
      <c r="E46" s="428"/>
      <c r="G46" s="428"/>
      <c r="H46" s="473"/>
      <c r="J46" s="536"/>
      <c r="K46" s="380">
        <v>455386456.19345003</v>
      </c>
    </row>
    <row r="47" spans="1:11" ht="6" customHeight="1" thickTop="1">
      <c r="A47" s="378"/>
      <c r="B47" s="379"/>
      <c r="C47" s="379"/>
      <c r="D47" s="379"/>
      <c r="E47" s="428"/>
      <c r="G47" s="428"/>
      <c r="H47" s="473"/>
      <c r="I47" s="382"/>
      <c r="J47" s="536"/>
      <c r="K47" s="382"/>
    </row>
    <row r="48" spans="1:11">
      <c r="A48" s="378"/>
      <c r="C48" s="379"/>
      <c r="D48" s="379"/>
      <c r="E48" s="428"/>
      <c r="G48" s="428"/>
      <c r="H48" s="457"/>
      <c r="I48" s="457"/>
      <c r="J48" s="457"/>
      <c r="K48" s="531" t="s">
        <v>678</v>
      </c>
    </row>
    <row r="49" spans="1:11" ht="12.75" thickBot="1">
      <c r="A49" s="378"/>
      <c r="B49" s="390" t="s">
        <v>651</v>
      </c>
      <c r="C49" s="379"/>
      <c r="D49" s="379"/>
      <c r="E49" s="428"/>
      <c r="G49" s="428"/>
      <c r="H49" s="473"/>
      <c r="J49" s="536"/>
      <c r="K49" s="386">
        <v>0.03</v>
      </c>
    </row>
    <row r="50" spans="1:11" ht="12.75" thickTop="1">
      <c r="A50" s="378"/>
      <c r="B50" s="92"/>
      <c r="C50" s="379"/>
      <c r="D50" s="379"/>
      <c r="E50" s="377"/>
      <c r="F50" s="377"/>
      <c r="G50" s="377"/>
      <c r="H50" s="473"/>
      <c r="I50" s="92"/>
      <c r="J50" s="377"/>
      <c r="K50" s="377"/>
    </row>
    <row r="51" spans="1:11">
      <c r="A51" s="429">
        <v>10</v>
      </c>
      <c r="B51" s="72" t="s">
        <v>39</v>
      </c>
      <c r="C51" s="89"/>
      <c r="D51" s="314"/>
      <c r="E51" s="89"/>
      <c r="F51" s="314"/>
      <c r="G51" s="89"/>
      <c r="H51" s="89"/>
      <c r="I51" s="476"/>
      <c r="J51" s="476"/>
      <c r="K51" s="476"/>
    </row>
    <row r="52" spans="1:11" ht="5.25" customHeight="1">
      <c r="A52" s="88"/>
      <c r="B52" s="89"/>
      <c r="C52" s="89"/>
      <c r="D52" s="314"/>
      <c r="E52" s="89"/>
      <c r="F52" s="314"/>
      <c r="G52" s="89"/>
      <c r="H52" s="89"/>
      <c r="I52" s="476"/>
      <c r="J52" s="476"/>
      <c r="K52" s="476"/>
    </row>
    <row r="53" spans="1:11">
      <c r="A53" s="458"/>
      <c r="B53" s="623" t="s">
        <v>0</v>
      </c>
      <c r="C53" s="622"/>
      <c r="D53" s="622"/>
      <c r="E53" s="622"/>
      <c r="F53" s="622"/>
      <c r="G53" s="622"/>
      <c r="H53" s="622"/>
      <c r="I53" s="622"/>
      <c r="J53" s="622"/>
      <c r="K53" s="622"/>
    </row>
    <row r="54" spans="1:11" ht="6.75" customHeight="1">
      <c r="A54" s="301"/>
      <c r="B54" s="622"/>
      <c r="C54" s="622"/>
      <c r="D54" s="622"/>
      <c r="E54" s="622"/>
      <c r="F54" s="622"/>
      <c r="G54" s="622"/>
      <c r="H54" s="622"/>
      <c r="I54" s="622"/>
      <c r="J54" s="622"/>
      <c r="K54" s="622"/>
    </row>
    <row r="55" spans="1:11">
      <c r="A55" s="301"/>
      <c r="B55" s="476"/>
      <c r="C55" s="476"/>
      <c r="D55" s="476"/>
      <c r="E55" s="476"/>
      <c r="F55" s="476"/>
      <c r="G55" s="476"/>
      <c r="H55" s="476"/>
      <c r="I55" s="527"/>
      <c r="J55" s="527"/>
      <c r="K55" s="527" t="s">
        <v>662</v>
      </c>
    </row>
    <row r="56" spans="1:11">
      <c r="A56" s="301"/>
      <c r="B56" s="302" t="s">
        <v>298</v>
      </c>
      <c r="C56" s="476"/>
      <c r="D56" s="476"/>
      <c r="E56" s="453"/>
      <c r="F56" s="453"/>
      <c r="G56" s="453"/>
      <c r="H56" s="453"/>
      <c r="I56" s="489"/>
      <c r="J56" s="490"/>
      <c r="K56" s="527" t="s">
        <v>663</v>
      </c>
    </row>
    <row r="57" spans="1:11">
      <c r="A57" s="301"/>
      <c r="B57" s="476"/>
      <c r="C57" s="476"/>
      <c r="D57" s="476"/>
      <c r="E57" s="453"/>
      <c r="F57" s="453"/>
      <c r="G57" s="453"/>
      <c r="H57" s="453"/>
      <c r="I57" s="527"/>
      <c r="J57" s="507"/>
      <c r="K57" s="527" t="s">
        <v>404</v>
      </c>
    </row>
    <row r="58" spans="1:11">
      <c r="A58" s="301"/>
      <c r="B58" s="302" t="s">
        <v>621</v>
      </c>
      <c r="C58" s="476"/>
      <c r="D58" s="476"/>
      <c r="E58" s="455"/>
      <c r="F58" s="455"/>
      <c r="G58" s="455"/>
      <c r="H58" s="453"/>
      <c r="I58" s="526"/>
      <c r="J58" s="526"/>
      <c r="K58" s="526" t="s">
        <v>530</v>
      </c>
    </row>
    <row r="59" spans="1:11">
      <c r="A59" s="301"/>
      <c r="B59" s="303" t="s">
        <v>168</v>
      </c>
      <c r="C59" s="476"/>
      <c r="D59" s="476"/>
      <c r="E59" s="455"/>
      <c r="F59" s="455"/>
      <c r="G59" s="455"/>
      <c r="H59" s="453"/>
      <c r="I59" s="90"/>
      <c r="J59" s="133"/>
      <c r="K59" s="133">
        <v>35529</v>
      </c>
    </row>
    <row r="60" spans="1:11">
      <c r="A60" s="301"/>
      <c r="B60" s="303" t="s">
        <v>568</v>
      </c>
      <c r="C60" s="476"/>
      <c r="D60" s="476"/>
      <c r="E60" s="455"/>
      <c r="F60" s="455"/>
      <c r="G60" s="455"/>
      <c r="H60" s="453"/>
      <c r="I60" s="90"/>
      <c r="J60" s="133"/>
      <c r="K60" s="133">
        <v>5770</v>
      </c>
    </row>
    <row r="61" spans="1:11">
      <c r="A61" s="301"/>
      <c r="B61" s="303"/>
      <c r="C61" s="476"/>
      <c r="D61" s="476"/>
      <c r="E61" s="455"/>
      <c r="F61" s="455"/>
      <c r="G61" s="455"/>
      <c r="H61" s="453"/>
      <c r="I61" s="133"/>
      <c r="J61" s="131"/>
      <c r="K61" s="133"/>
    </row>
    <row r="62" spans="1:11">
      <c r="A62" s="301"/>
      <c r="B62" s="450" t="s">
        <v>681</v>
      </c>
      <c r="C62" s="476"/>
      <c r="D62" s="476"/>
      <c r="E62" s="455"/>
      <c r="F62" s="455"/>
      <c r="G62" s="455"/>
      <c r="H62" s="453"/>
      <c r="I62" s="131"/>
      <c r="J62" s="131"/>
      <c r="K62" s="131"/>
    </row>
    <row r="63" spans="1:11">
      <c r="A63" s="301"/>
      <c r="B63" s="117" t="s">
        <v>710</v>
      </c>
      <c r="C63" s="476"/>
      <c r="D63" s="476"/>
      <c r="E63" s="455"/>
      <c r="F63" s="455"/>
      <c r="G63" s="455"/>
      <c r="H63" s="453"/>
      <c r="I63" s="131"/>
      <c r="J63" s="131"/>
      <c r="K63" s="131">
        <v>1437</v>
      </c>
    </row>
    <row r="64" spans="1:11">
      <c r="A64" s="301"/>
      <c r="B64" s="117" t="s">
        <v>688</v>
      </c>
      <c r="C64" s="476"/>
      <c r="D64" s="476"/>
      <c r="E64" s="455"/>
      <c r="F64" s="455"/>
      <c r="G64" s="455"/>
      <c r="H64" s="453"/>
      <c r="I64" s="131"/>
      <c r="J64" s="131"/>
      <c r="K64" s="131">
        <v>47</v>
      </c>
    </row>
    <row r="65" spans="1:11" ht="3.75" customHeight="1">
      <c r="A65" s="301"/>
      <c r="B65" s="303"/>
      <c r="C65" s="529"/>
      <c r="D65" s="529"/>
      <c r="E65" s="455"/>
      <c r="F65" s="455"/>
      <c r="G65" s="455"/>
      <c r="H65" s="453"/>
      <c r="I65" s="133"/>
      <c r="J65" s="131"/>
      <c r="K65" s="133"/>
    </row>
    <row r="66" spans="1:11">
      <c r="A66" s="301"/>
      <c r="B66" s="302" t="s">
        <v>47</v>
      </c>
      <c r="C66" s="476"/>
      <c r="D66" s="476"/>
      <c r="E66" s="455"/>
      <c r="F66" s="455"/>
      <c r="G66" s="455"/>
      <c r="H66" s="453"/>
      <c r="I66" s="133"/>
      <c r="J66" s="131"/>
      <c r="K66" s="133"/>
    </row>
    <row r="67" spans="1:11">
      <c r="A67" s="301"/>
      <c r="B67" s="303" t="s">
        <v>713</v>
      </c>
      <c r="C67" s="476"/>
      <c r="D67" s="476"/>
      <c r="E67" s="455"/>
      <c r="F67" s="455"/>
      <c r="G67" s="455"/>
      <c r="H67" s="453"/>
      <c r="I67" s="133"/>
      <c r="J67" s="131"/>
      <c r="K67" s="133">
        <v>2325</v>
      </c>
    </row>
    <row r="68" spans="1:11">
      <c r="A68" s="301"/>
      <c r="B68" s="303" t="s">
        <v>714</v>
      </c>
      <c r="C68" s="476"/>
      <c r="D68" s="476"/>
      <c r="E68" s="455"/>
      <c r="F68" s="455"/>
      <c r="G68" s="455"/>
      <c r="H68" s="453"/>
      <c r="I68" s="133"/>
      <c r="J68" s="131"/>
      <c r="K68" s="133">
        <v>1620.2852700000001</v>
      </c>
    </row>
  </sheetData>
  <mergeCells count="5">
    <mergeCell ref="B53:K54"/>
    <mergeCell ref="B2:K11"/>
    <mergeCell ref="B17:K24"/>
    <mergeCell ref="B31:K36"/>
    <mergeCell ref="B13:K15"/>
  </mergeCells>
  <printOptions horizontalCentered="1"/>
  <pageMargins left="0.75" right="0.5" top="0.5" bottom="0.25" header="0.5" footer="0.5"/>
  <pageSetup paperSize="9" fitToWidth="12" fitToHeight="12" orientation="portrait" r:id="rId1"/>
  <headerFooter alignWithMargins="0">
    <oddFooter>&amp;C10 of 11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40"/>
  <sheetViews>
    <sheetView view="pageBreakPreview" topLeftCell="A16" zoomScaleSheetLayoutView="100" workbookViewId="0">
      <selection activeCell="L1" sqref="L1:R1048576"/>
    </sheetView>
  </sheetViews>
  <sheetFormatPr defaultRowHeight="12"/>
  <cols>
    <col min="1" max="1" width="3.625" style="174" customWidth="1"/>
    <col min="2" max="2" width="3.625" style="428" customWidth="1"/>
    <col min="3" max="3" width="25.375" style="428" customWidth="1"/>
    <col min="4" max="4" width="7" style="428" customWidth="1"/>
    <col min="5" max="5" width="8.5" style="432" customWidth="1"/>
    <col min="6" max="6" width="0.875" style="428" customWidth="1"/>
    <col min="7" max="7" width="3.125" style="432" customWidth="1"/>
    <col min="8" max="8" width="0.5" style="90" customWidth="1"/>
    <col min="9" max="9" width="12.75" style="432" customWidth="1"/>
    <col min="10" max="10" width="0.5" style="428" customWidth="1"/>
    <col min="11" max="11" width="17.875" style="432" customWidth="1"/>
    <col min="12" max="16384" width="9" style="428"/>
  </cols>
  <sheetData>
    <row r="1" spans="1:11" ht="2.25" customHeight="1">
      <c r="A1" s="301"/>
      <c r="B1" s="303"/>
      <c r="C1" s="476"/>
      <c r="D1" s="476"/>
      <c r="E1" s="455"/>
      <c r="F1" s="455"/>
      <c r="G1" s="455"/>
      <c r="H1" s="453"/>
      <c r="I1" s="131"/>
      <c r="J1" s="131"/>
      <c r="K1" s="131"/>
    </row>
    <row r="2" spans="1:11" ht="4.5" customHeight="1">
      <c r="A2" s="301"/>
      <c r="B2" s="303"/>
      <c r="C2" s="476"/>
      <c r="D2" s="476"/>
      <c r="E2" s="131"/>
      <c r="F2" s="131"/>
      <c r="G2" s="131"/>
      <c r="H2" s="131"/>
      <c r="I2" s="131"/>
      <c r="J2" s="131"/>
      <c r="K2" s="455"/>
    </row>
    <row r="3" spans="1:11">
      <c r="A3" s="301"/>
      <c r="B3" s="303"/>
      <c r="C3" s="476"/>
      <c r="D3" s="77"/>
      <c r="E3" s="304"/>
      <c r="F3" s="25"/>
      <c r="G3" s="304"/>
      <c r="H3" s="77"/>
      <c r="I3" s="527" t="s">
        <v>664</v>
      </c>
      <c r="J3" s="490"/>
      <c r="K3" s="527" t="s">
        <v>665</v>
      </c>
    </row>
    <row r="4" spans="1:11">
      <c r="A4" s="301"/>
      <c r="B4" s="302" t="s">
        <v>557</v>
      </c>
      <c r="C4" s="476"/>
      <c r="D4" s="77"/>
      <c r="E4" s="627"/>
      <c r="F4" s="627"/>
      <c r="G4" s="627"/>
      <c r="H4" s="77"/>
      <c r="I4" s="20" t="s">
        <v>404</v>
      </c>
      <c r="J4" s="490"/>
      <c r="K4" s="20" t="s">
        <v>405</v>
      </c>
    </row>
    <row r="5" spans="1:11">
      <c r="A5" s="301"/>
      <c r="B5" s="302"/>
      <c r="C5" s="476"/>
      <c r="D5" s="77"/>
      <c r="E5" s="305"/>
      <c r="F5" s="305"/>
      <c r="G5" s="305"/>
      <c r="H5" s="77"/>
      <c r="I5" s="614" t="s">
        <v>107</v>
      </c>
      <c r="J5" s="614"/>
      <c r="K5" s="614"/>
    </row>
    <row r="6" spans="1:11">
      <c r="A6" s="301"/>
      <c r="B6" s="302" t="s">
        <v>51</v>
      </c>
      <c r="C6" s="476"/>
      <c r="D6" s="77"/>
      <c r="E6" s="305"/>
      <c r="F6" s="305"/>
      <c r="G6" s="305"/>
      <c r="H6" s="77"/>
      <c r="I6" s="306"/>
      <c r="J6" s="306"/>
      <c r="K6" s="455"/>
    </row>
    <row r="7" spans="1:11">
      <c r="A7" s="301"/>
      <c r="B7" s="303" t="s">
        <v>686</v>
      </c>
      <c r="C7" s="476"/>
      <c r="D7" s="77"/>
      <c r="E7" s="133"/>
      <c r="F7" s="133"/>
      <c r="G7" s="133"/>
      <c r="H7" s="77"/>
      <c r="I7" s="133">
        <v>981195.7305699999</v>
      </c>
      <c r="J7" s="133"/>
      <c r="K7" s="133">
        <v>1029303</v>
      </c>
    </row>
    <row r="8" spans="1:11" ht="12" customHeight="1">
      <c r="A8" s="301"/>
      <c r="B8" s="303" t="s">
        <v>682</v>
      </c>
      <c r="C8" s="476"/>
      <c r="D8" s="77"/>
      <c r="E8" s="133"/>
      <c r="F8" s="133"/>
      <c r="G8" s="133"/>
      <c r="H8" s="77"/>
      <c r="I8" s="133">
        <v>11814</v>
      </c>
      <c r="J8" s="133"/>
      <c r="K8" s="133">
        <v>10518</v>
      </c>
    </row>
    <row r="9" spans="1:11" ht="12" customHeight="1">
      <c r="A9" s="301"/>
      <c r="B9" s="303" t="s">
        <v>683</v>
      </c>
      <c r="C9" s="529"/>
      <c r="D9" s="77"/>
      <c r="E9" s="133"/>
      <c r="F9" s="133"/>
      <c r="G9" s="133"/>
      <c r="H9" s="77"/>
      <c r="I9" s="133">
        <v>1919</v>
      </c>
      <c r="J9" s="133"/>
      <c r="K9" s="133">
        <v>1830</v>
      </c>
    </row>
    <row r="10" spans="1:11" ht="12" customHeight="1">
      <c r="A10" s="301"/>
      <c r="B10" s="303" t="s">
        <v>684</v>
      </c>
      <c r="C10" s="529"/>
      <c r="D10" s="77"/>
      <c r="E10" s="133"/>
      <c r="F10" s="133"/>
      <c r="G10" s="133"/>
      <c r="H10" s="77"/>
      <c r="I10" s="133">
        <v>5000</v>
      </c>
      <c r="J10" s="133"/>
      <c r="K10" s="133">
        <v>5000</v>
      </c>
    </row>
    <row r="11" spans="1:11" ht="12" customHeight="1">
      <c r="A11" s="301"/>
      <c r="B11" s="303" t="s">
        <v>685</v>
      </c>
      <c r="C11" s="529"/>
      <c r="D11" s="77"/>
      <c r="E11" s="133"/>
      <c r="F11" s="133"/>
      <c r="G11" s="133"/>
      <c r="H11" s="77"/>
      <c r="I11" s="133">
        <v>2645</v>
      </c>
      <c r="J11" s="133"/>
      <c r="K11" s="133">
        <v>2645</v>
      </c>
    </row>
    <row r="12" spans="1:11" ht="12" customHeight="1">
      <c r="A12" s="301"/>
      <c r="B12" s="16"/>
      <c r="C12" s="476"/>
      <c r="D12" s="77"/>
      <c r="E12" s="133"/>
      <c r="F12" s="133"/>
      <c r="G12" s="133"/>
      <c r="H12" s="77"/>
      <c r="I12" s="133"/>
      <c r="J12" s="133"/>
      <c r="K12" s="133"/>
    </row>
    <row r="13" spans="1:11" ht="12" customHeight="1">
      <c r="A13" s="301"/>
      <c r="B13" s="450" t="s">
        <v>681</v>
      </c>
      <c r="C13" s="472"/>
      <c r="D13" s="307"/>
      <c r="E13" s="133"/>
      <c r="F13" s="133"/>
      <c r="G13" s="133"/>
      <c r="H13" s="307"/>
      <c r="I13" s="133"/>
      <c r="J13" s="133"/>
      <c r="K13" s="133"/>
    </row>
    <row r="14" spans="1:11" ht="12" customHeight="1">
      <c r="A14" s="301"/>
      <c r="B14" s="554" t="s">
        <v>629</v>
      </c>
      <c r="C14" s="466"/>
      <c r="D14" s="307"/>
      <c r="E14" s="133"/>
      <c r="F14" s="133"/>
      <c r="G14" s="133"/>
      <c r="H14" s="307"/>
      <c r="I14" s="133">
        <v>476</v>
      </c>
      <c r="J14" s="133"/>
      <c r="K14" s="133">
        <v>432</v>
      </c>
    </row>
    <row r="15" spans="1:11" ht="12" customHeight="1">
      <c r="A15" s="301"/>
      <c r="B15" s="554" t="s">
        <v>687</v>
      </c>
      <c r="C15" s="466"/>
      <c r="D15" s="307"/>
      <c r="E15" s="133"/>
      <c r="F15" s="133"/>
      <c r="G15" s="133"/>
      <c r="H15" s="307"/>
      <c r="I15" s="133">
        <v>90</v>
      </c>
      <c r="J15" s="133"/>
      <c r="K15" s="133">
        <v>90</v>
      </c>
    </row>
    <row r="16" spans="1:11" ht="12" customHeight="1">
      <c r="A16" s="301"/>
      <c r="B16" s="302" t="s">
        <v>382</v>
      </c>
      <c r="C16" s="476"/>
      <c r="D16" s="307"/>
      <c r="E16" s="133"/>
      <c r="F16" s="133"/>
      <c r="G16" s="133"/>
      <c r="H16" s="307"/>
      <c r="I16" s="131"/>
      <c r="J16" s="131"/>
      <c r="K16" s="131"/>
    </row>
    <row r="17" spans="1:249" ht="12" customHeight="1">
      <c r="A17" s="301"/>
      <c r="B17" s="302" t="s">
        <v>47</v>
      </c>
      <c r="C17" s="476"/>
      <c r="D17" s="307"/>
      <c r="E17" s="133"/>
      <c r="F17" s="133"/>
      <c r="G17" s="133"/>
      <c r="H17" s="307"/>
      <c r="I17" s="131"/>
      <c r="J17" s="131"/>
      <c r="K17" s="131"/>
    </row>
    <row r="18" spans="1:249" ht="12" customHeight="1">
      <c r="A18" s="301"/>
      <c r="B18" s="303" t="s">
        <v>693</v>
      </c>
      <c r="C18" s="476"/>
      <c r="D18" s="307"/>
      <c r="E18" s="133"/>
      <c r="F18" s="133"/>
      <c r="G18" s="133"/>
      <c r="H18" s="307"/>
      <c r="I18" s="131">
        <v>6086.6916229239987</v>
      </c>
      <c r="J18" s="131"/>
      <c r="K18" s="131">
        <v>5721</v>
      </c>
    </row>
    <row r="19" spans="1:249" ht="12" customHeight="1">
      <c r="A19" s="459"/>
      <c r="B19" s="459"/>
      <c r="C19" s="459"/>
      <c r="D19" s="455"/>
      <c r="E19" s="455"/>
      <c r="F19" s="455"/>
      <c r="G19" s="455"/>
      <c r="H19" s="453"/>
      <c r="I19" s="131"/>
      <c r="J19" s="131"/>
      <c r="K19" s="131"/>
    </row>
    <row r="20" spans="1:249" s="89" customFormat="1" ht="12" customHeight="1">
      <c r="A20" s="460">
        <v>11</v>
      </c>
      <c r="B20" s="77" t="s">
        <v>185</v>
      </c>
      <c r="C20" s="77"/>
      <c r="D20" s="77"/>
      <c r="E20" s="451"/>
      <c r="F20" s="451"/>
      <c r="G20" s="451"/>
      <c r="H20" s="451"/>
      <c r="I20" s="451"/>
      <c r="J20" s="451"/>
      <c r="K20" s="451"/>
    </row>
    <row r="21" spans="1:249" s="89" customFormat="1" ht="12" customHeight="1">
      <c r="A21" s="462"/>
      <c r="B21" s="472"/>
      <c r="C21" s="472"/>
      <c r="D21" s="472"/>
      <c r="E21" s="472"/>
      <c r="F21" s="472"/>
      <c r="G21" s="472"/>
      <c r="H21" s="472"/>
      <c r="I21" s="472"/>
      <c r="J21" s="472"/>
      <c r="K21" s="472"/>
    </row>
    <row r="22" spans="1:249" s="89" customFormat="1" ht="12" customHeight="1">
      <c r="A22" s="462"/>
      <c r="B22" s="623" t="s">
        <v>715</v>
      </c>
      <c r="C22" s="622"/>
      <c r="D22" s="622"/>
      <c r="E22" s="622"/>
      <c r="F22" s="622"/>
      <c r="G22" s="622"/>
      <c r="H22" s="622"/>
      <c r="I22" s="622"/>
      <c r="J22" s="622"/>
      <c r="K22" s="622"/>
      <c r="M22" s="463"/>
      <c r="N22" s="451"/>
      <c r="O22" s="464"/>
    </row>
    <row r="23" spans="1:249" s="89" customFormat="1" ht="12" customHeight="1">
      <c r="A23" s="462"/>
      <c r="B23" s="622"/>
      <c r="C23" s="622"/>
      <c r="D23" s="622"/>
      <c r="E23" s="622"/>
      <c r="F23" s="622"/>
      <c r="G23" s="622"/>
      <c r="H23" s="622"/>
      <c r="I23" s="622"/>
      <c r="J23" s="622"/>
      <c r="K23" s="622"/>
      <c r="M23" s="463"/>
      <c r="N23" s="451"/>
      <c r="O23" s="464"/>
    </row>
    <row r="24" spans="1:249" s="89" customFormat="1" ht="12" customHeight="1">
      <c r="A24" s="462"/>
      <c r="B24" s="472"/>
      <c r="C24" s="472"/>
      <c r="D24" s="472"/>
      <c r="E24" s="472"/>
      <c r="F24" s="472"/>
      <c r="G24" s="472"/>
      <c r="H24" s="472"/>
      <c r="I24" s="472"/>
      <c r="J24" s="472"/>
      <c r="K24" s="472"/>
    </row>
    <row r="25" spans="1:249" s="89" customFormat="1" ht="12" customHeight="1">
      <c r="A25" s="461">
        <v>12</v>
      </c>
      <c r="B25" s="72" t="s">
        <v>301</v>
      </c>
      <c r="C25" s="72"/>
      <c r="D25" s="72"/>
    </row>
    <row r="26" spans="1:249" s="89" customFormat="1" ht="12" customHeight="1">
      <c r="A26" s="462"/>
      <c r="B26" s="472"/>
      <c r="C26" s="472"/>
      <c r="D26" s="472"/>
      <c r="E26" s="472"/>
      <c r="F26" s="472"/>
      <c r="G26" s="472"/>
      <c r="H26" s="472"/>
      <c r="I26" s="472"/>
      <c r="J26" s="472"/>
      <c r="K26" s="472"/>
    </row>
    <row r="27" spans="1:249" s="89" customFormat="1" ht="12" customHeight="1">
      <c r="A27" s="461"/>
      <c r="B27" s="453" t="s">
        <v>632</v>
      </c>
    </row>
    <row r="28" spans="1:249" s="89" customFormat="1" ht="12" customHeight="1">
      <c r="A28" s="462"/>
      <c r="B28" s="472"/>
      <c r="C28" s="472"/>
      <c r="D28" s="472"/>
      <c r="E28" s="472"/>
      <c r="F28" s="472"/>
      <c r="G28" s="472"/>
      <c r="H28" s="472"/>
      <c r="I28" s="472"/>
      <c r="J28" s="472"/>
      <c r="K28" s="472"/>
    </row>
    <row r="29" spans="1:249" s="89" customFormat="1" ht="12" customHeight="1">
      <c r="A29" s="462"/>
      <c r="B29" s="472"/>
      <c r="C29" s="472"/>
      <c r="D29" s="472"/>
      <c r="E29" s="472"/>
      <c r="F29" s="472"/>
      <c r="G29" s="472"/>
      <c r="H29" s="472"/>
      <c r="I29" s="472"/>
      <c r="J29" s="472"/>
      <c r="K29" s="472"/>
    </row>
    <row r="30" spans="1:249" s="16" customFormat="1" ht="12" customHeight="1">
      <c r="A30" s="452" t="s">
        <v>765</v>
      </c>
      <c r="C30" s="15"/>
      <c r="D30" s="15"/>
      <c r="E30" s="15"/>
      <c r="F30" s="15"/>
      <c r="G30" s="15"/>
      <c r="H30" s="15"/>
      <c r="I30" s="15"/>
      <c r="J30" s="15"/>
      <c r="K30" s="1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c r="GR30" s="25"/>
      <c r="GS30" s="25"/>
      <c r="GT30" s="25"/>
      <c r="GU30" s="25"/>
      <c r="GV30" s="25"/>
      <c r="GW30" s="25"/>
      <c r="GX30" s="25"/>
      <c r="GY30" s="25"/>
      <c r="GZ30" s="25"/>
      <c r="HA30" s="25"/>
      <c r="HB30" s="25"/>
      <c r="HC30" s="25"/>
      <c r="HD30" s="25"/>
      <c r="HE30" s="25"/>
      <c r="HF30" s="25"/>
      <c r="HG30" s="25"/>
      <c r="HH30" s="25"/>
      <c r="HI30" s="25"/>
      <c r="HJ30" s="25"/>
      <c r="HK30" s="25"/>
      <c r="HL30" s="25"/>
      <c r="HM30" s="25"/>
      <c r="HN30" s="25"/>
      <c r="HO30" s="25"/>
      <c r="HP30" s="25"/>
      <c r="HQ30" s="25"/>
      <c r="HR30" s="25"/>
      <c r="HS30" s="25"/>
      <c r="HT30" s="25"/>
      <c r="HU30" s="25"/>
      <c r="HV30" s="25"/>
      <c r="HW30" s="25"/>
      <c r="HX30" s="25"/>
      <c r="HY30" s="25"/>
      <c r="HZ30" s="25"/>
      <c r="IA30" s="25"/>
      <c r="IB30" s="25"/>
      <c r="IC30" s="25"/>
      <c r="ID30" s="25"/>
      <c r="IE30" s="25"/>
      <c r="IF30" s="25"/>
      <c r="IG30" s="25"/>
      <c r="IH30" s="25"/>
      <c r="II30" s="25"/>
      <c r="IJ30" s="25"/>
      <c r="IK30" s="25"/>
      <c r="IL30" s="25"/>
      <c r="IM30" s="25"/>
      <c r="IN30" s="25"/>
      <c r="IO30" s="25"/>
    </row>
    <row r="31" spans="1:249" s="16" customFormat="1" ht="12" customHeight="1">
      <c r="A31" s="452" t="s">
        <v>766</v>
      </c>
      <c r="C31" s="15"/>
      <c r="D31" s="15"/>
      <c r="E31" s="15"/>
      <c r="F31" s="15"/>
      <c r="G31" s="15"/>
      <c r="H31" s="15"/>
      <c r="I31" s="15"/>
      <c r="J31" s="15"/>
      <c r="K31" s="1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c r="HK31" s="25"/>
      <c r="HL31" s="25"/>
      <c r="HM31" s="25"/>
      <c r="HN31" s="25"/>
      <c r="HO31" s="25"/>
      <c r="HP31" s="25"/>
      <c r="HQ31" s="25"/>
      <c r="HR31" s="25"/>
      <c r="HS31" s="25"/>
      <c r="HT31" s="25"/>
      <c r="HU31" s="25"/>
      <c r="HV31" s="25"/>
      <c r="HW31" s="25"/>
      <c r="HX31" s="25"/>
      <c r="HY31" s="25"/>
      <c r="HZ31" s="25"/>
      <c r="IA31" s="25"/>
      <c r="IB31" s="25"/>
      <c r="IC31" s="25"/>
      <c r="ID31" s="25"/>
      <c r="IE31" s="25"/>
      <c r="IF31" s="25"/>
      <c r="IG31" s="25"/>
      <c r="IH31" s="25"/>
      <c r="II31" s="25"/>
      <c r="IJ31" s="25"/>
      <c r="IK31" s="25"/>
      <c r="IL31" s="25"/>
      <c r="IM31" s="25"/>
      <c r="IN31" s="25"/>
      <c r="IO31" s="25"/>
    </row>
    <row r="32" spans="1:249" s="16" customFormat="1" ht="12" customHeight="1">
      <c r="A32" s="64"/>
      <c r="B32" s="39"/>
      <c r="C32" s="39"/>
      <c r="D32" s="15"/>
      <c r="E32" s="15"/>
      <c r="F32" s="15"/>
      <c r="G32" s="15"/>
      <c r="H32" s="15"/>
      <c r="I32" s="15"/>
      <c r="J32" s="15"/>
      <c r="K32" s="1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row>
    <row r="33" spans="1:249" s="16" customFormat="1" ht="12" customHeight="1">
      <c r="A33" s="64"/>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c r="GF33" s="25"/>
      <c r="GG33" s="25"/>
      <c r="GH33" s="25"/>
      <c r="GI33" s="25"/>
      <c r="GJ33" s="25"/>
      <c r="GK33" s="25"/>
      <c r="GL33" s="25"/>
      <c r="GM33" s="25"/>
      <c r="GN33" s="25"/>
      <c r="GO33" s="25"/>
      <c r="GP33" s="25"/>
      <c r="GQ33" s="25"/>
      <c r="GR33" s="25"/>
      <c r="GS33" s="25"/>
      <c r="GT33" s="25"/>
      <c r="GU33" s="25"/>
      <c r="GV33" s="25"/>
      <c r="GW33" s="25"/>
      <c r="GX33" s="25"/>
      <c r="GY33" s="25"/>
      <c r="GZ33" s="25"/>
      <c r="HA33" s="25"/>
      <c r="HB33" s="25"/>
      <c r="HC33" s="25"/>
      <c r="HD33" s="25"/>
      <c r="HE33" s="25"/>
      <c r="HF33" s="25"/>
      <c r="HG33" s="25"/>
      <c r="HH33" s="25"/>
      <c r="HI33" s="25"/>
      <c r="HJ33" s="25"/>
      <c r="HK33" s="25"/>
      <c r="HL33" s="25"/>
      <c r="HM33" s="25"/>
      <c r="HN33" s="25"/>
      <c r="HO33" s="25"/>
      <c r="HP33" s="25"/>
      <c r="HQ33" s="25"/>
      <c r="HR33" s="25"/>
      <c r="HS33" s="25"/>
      <c r="HT33" s="25"/>
      <c r="HU33" s="25"/>
      <c r="HV33" s="25"/>
      <c r="HW33" s="25"/>
      <c r="HX33" s="25"/>
      <c r="HY33" s="25"/>
      <c r="HZ33" s="25"/>
      <c r="IA33" s="25"/>
      <c r="IB33" s="25"/>
      <c r="IC33" s="25"/>
      <c r="ID33" s="25"/>
      <c r="IE33" s="25"/>
      <c r="IF33" s="25"/>
      <c r="IG33" s="25"/>
      <c r="IH33" s="25"/>
      <c r="II33" s="25"/>
      <c r="IJ33" s="25"/>
      <c r="IK33" s="25"/>
      <c r="IL33" s="25"/>
      <c r="IM33" s="25"/>
      <c r="IN33" s="25"/>
      <c r="IO33" s="25"/>
    </row>
    <row r="34" spans="1:249" s="42" customFormat="1" ht="12" customHeight="1">
      <c r="A34" s="81" t="s">
        <v>813</v>
      </c>
      <c r="B34" s="40"/>
      <c r="C34" s="40"/>
      <c r="D34" s="40"/>
      <c r="E34" s="41"/>
      <c r="F34" s="40"/>
      <c r="G34" s="40"/>
      <c r="H34" s="40"/>
      <c r="I34" s="40"/>
      <c r="J34" s="40"/>
      <c r="K34" s="40"/>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c r="GR34" s="25"/>
      <c r="GS34" s="25"/>
      <c r="GT34" s="25"/>
      <c r="GU34" s="25"/>
      <c r="GV34" s="25"/>
      <c r="GW34" s="25"/>
      <c r="GX34" s="25"/>
      <c r="GY34" s="25"/>
      <c r="GZ34" s="25"/>
      <c r="HA34" s="25"/>
      <c r="HB34" s="25"/>
      <c r="HC34" s="25"/>
      <c r="HD34" s="25"/>
      <c r="HE34" s="25"/>
      <c r="HF34" s="25"/>
      <c r="HG34" s="25"/>
      <c r="HH34" s="25"/>
      <c r="HI34" s="25"/>
      <c r="HJ34" s="25"/>
      <c r="HK34" s="25"/>
      <c r="HL34" s="25"/>
      <c r="HM34" s="25"/>
      <c r="HN34" s="25"/>
      <c r="HO34" s="25"/>
      <c r="HP34" s="25"/>
      <c r="HQ34" s="25"/>
      <c r="HR34" s="25"/>
      <c r="HS34" s="25"/>
      <c r="HT34" s="25"/>
      <c r="HU34" s="25"/>
      <c r="HV34" s="25"/>
      <c r="HW34" s="25"/>
      <c r="HX34" s="25"/>
      <c r="HY34" s="25"/>
      <c r="HZ34" s="25"/>
      <c r="IA34" s="25"/>
      <c r="IB34" s="25"/>
      <c r="IC34" s="25"/>
      <c r="ID34" s="25"/>
      <c r="IE34" s="25"/>
      <c r="IF34" s="25"/>
      <c r="IG34" s="25"/>
      <c r="IH34" s="25"/>
      <c r="II34" s="25"/>
      <c r="IJ34" s="25"/>
      <c r="IK34" s="25"/>
      <c r="IL34" s="25"/>
      <c r="IM34" s="25"/>
      <c r="IN34" s="25"/>
      <c r="IO34" s="25"/>
    </row>
    <row r="35" spans="1:249" s="16" customFormat="1" ht="12" customHeight="1">
      <c r="A35" s="452" t="s">
        <v>767</v>
      </c>
      <c r="E35" s="17"/>
      <c r="F35" s="18"/>
      <c r="G35" s="18"/>
      <c r="H35" s="18"/>
      <c r="I35" s="18"/>
      <c r="J35" s="18"/>
      <c r="K35" s="18"/>
    </row>
    <row r="36" spans="1:249" ht="12" customHeight="1"/>
    <row r="37" spans="1:249" ht="12" customHeight="1"/>
    <row r="38" spans="1:249" ht="12" customHeight="1"/>
    <row r="39" spans="1:249" ht="12" customHeight="1"/>
    <row r="40" spans="1:249" ht="12" customHeight="1"/>
  </sheetData>
  <mergeCells count="3">
    <mergeCell ref="B22:K23"/>
    <mergeCell ref="E4:G4"/>
    <mergeCell ref="I5:K5"/>
  </mergeCells>
  <printOptions horizontalCentered="1"/>
  <pageMargins left="0.75" right="0.5" top="0.5" bottom="0.25" header="0.5" footer="0.5"/>
  <pageSetup paperSize="9" fitToWidth="12" fitToHeight="12" orientation="portrait" r:id="rId1"/>
  <headerFooter alignWithMargins="0">
    <oddFooter>&amp;C11 of 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5"/>
  <sheetViews>
    <sheetView topLeftCell="A13" workbookViewId="0">
      <selection activeCell="A35" sqref="A35"/>
    </sheetView>
  </sheetViews>
  <sheetFormatPr defaultRowHeight="12.75"/>
  <cols>
    <col min="1" max="16384" width="9" style="395"/>
  </cols>
  <sheetData>
    <row r="35" ht="30.75" customHeight="1"/>
  </sheetData>
  <customSheetViews>
    <customSheetView guid="{84FBBE83-FF6F-4C76-A58E-D04643F715A5}" showPageBreaks="1" fitToPage="1" topLeftCell="A13">
      <selection activeCell="K26" sqref="K26"/>
      <pageMargins left="0.75" right="0.75" top="1" bottom="1" header="0.5" footer="0.5"/>
      <pageSetup scale="93" orientation="portrait" r:id="rId1"/>
      <headerFooter alignWithMargins="0"/>
    </customSheetView>
  </customSheetViews>
  <pageMargins left="0.75" right="0.75" top="1" bottom="1" header="0.5" footer="0.5"/>
  <pageSetup scale="93"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1"/>
  </sheetPr>
  <dimension ref="A1:H55"/>
  <sheetViews>
    <sheetView view="pageBreakPreview" topLeftCell="C35" zoomScaleSheetLayoutView="100" workbookViewId="0">
      <selection activeCell="C56" sqref="A56:XFD111"/>
    </sheetView>
  </sheetViews>
  <sheetFormatPr defaultRowHeight="12"/>
  <cols>
    <col min="1" max="1" width="5.125" style="16" customWidth="1"/>
    <col min="2" max="2" width="3.625" style="16" customWidth="1"/>
    <col min="3" max="3" width="41.625" style="16" customWidth="1"/>
    <col min="4" max="4" width="2.5" style="16" customWidth="1"/>
    <col min="5" max="5" width="5.625" style="17" customWidth="1"/>
    <col min="6" max="6" width="12" style="18" customWidth="1"/>
    <col min="7" max="7" width="0.5" style="16" customWidth="1"/>
    <col min="8" max="8" width="12.75" style="16" customWidth="1"/>
    <col min="9" max="16384" width="9" style="16"/>
  </cols>
  <sheetData>
    <row r="1" spans="1:8">
      <c r="A1" s="14" t="s">
        <v>657</v>
      </c>
      <c r="B1" s="14"/>
      <c r="C1" s="14"/>
      <c r="D1" s="14"/>
      <c r="E1" s="14"/>
      <c r="F1" s="14"/>
      <c r="G1" s="14"/>
      <c r="H1" s="14"/>
    </row>
    <row r="2" spans="1:8">
      <c r="A2" s="517" t="s">
        <v>654</v>
      </c>
      <c r="B2" s="14"/>
      <c r="C2" s="14"/>
      <c r="D2" s="14"/>
      <c r="E2" s="14"/>
      <c r="F2" s="14"/>
      <c r="G2" s="14"/>
      <c r="H2" s="14"/>
    </row>
    <row r="3" spans="1:8">
      <c r="A3" s="14" t="s">
        <v>676</v>
      </c>
      <c r="B3" s="14"/>
      <c r="C3" s="14"/>
      <c r="D3" s="14"/>
      <c r="E3" s="14"/>
      <c r="F3" s="14"/>
      <c r="G3" s="14"/>
      <c r="H3" s="14"/>
    </row>
    <row r="4" spans="1:8" ht="24">
      <c r="E4" s="255" t="s">
        <v>426</v>
      </c>
      <c r="F4" s="253" t="s">
        <v>658</v>
      </c>
      <c r="H4" s="254" t="s">
        <v>659</v>
      </c>
    </row>
    <row r="5" spans="1:8">
      <c r="E5" s="255"/>
      <c r="F5" s="20" t="s">
        <v>404</v>
      </c>
      <c r="G5" s="402"/>
      <c r="H5" s="20" t="s">
        <v>405</v>
      </c>
    </row>
    <row r="6" spans="1:8">
      <c r="E6" s="16"/>
      <c r="F6" s="141" t="s">
        <v>107</v>
      </c>
      <c r="G6" s="142"/>
      <c r="H6" s="142"/>
    </row>
    <row r="7" spans="1:8">
      <c r="A7" s="21" t="s">
        <v>427</v>
      </c>
      <c r="B7" s="21"/>
      <c r="C7" s="21"/>
      <c r="H7" s="399"/>
    </row>
    <row r="8" spans="1:8">
      <c r="A8" s="21"/>
      <c r="B8" s="21"/>
      <c r="C8" s="21"/>
    </row>
    <row r="9" spans="1:8">
      <c r="A9" s="16" t="s">
        <v>361</v>
      </c>
      <c r="B9" s="22"/>
      <c r="C9" s="22"/>
      <c r="E9" s="23"/>
      <c r="F9" s="24">
        <v>1065840</v>
      </c>
      <c r="G9" s="25"/>
      <c r="H9" s="24">
        <v>1340436</v>
      </c>
    </row>
    <row r="10" spans="1:8">
      <c r="A10" s="16" t="s">
        <v>111</v>
      </c>
      <c r="B10" s="22"/>
      <c r="C10" s="22"/>
      <c r="E10" s="94">
        <v>3</v>
      </c>
      <c r="F10" s="27">
        <v>3741410</v>
      </c>
      <c r="G10" s="18"/>
      <c r="H10" s="27">
        <v>3163993</v>
      </c>
    </row>
    <row r="11" spans="1:8" hidden="1">
      <c r="A11" s="16" t="s">
        <v>653</v>
      </c>
      <c r="B11" s="22"/>
      <c r="C11" s="22"/>
      <c r="E11" s="94"/>
      <c r="F11" s="27">
        <v>0</v>
      </c>
      <c r="G11" s="18"/>
      <c r="H11" s="27">
        <v>0</v>
      </c>
    </row>
    <row r="12" spans="1:8" hidden="1">
      <c r="A12" s="16" t="s">
        <v>524</v>
      </c>
      <c r="B12" s="22"/>
      <c r="C12" s="22"/>
      <c r="E12" s="94"/>
      <c r="F12" s="27">
        <v>0</v>
      </c>
      <c r="G12" s="18"/>
      <c r="H12" s="27">
        <v>0</v>
      </c>
    </row>
    <row r="13" spans="1:8">
      <c r="A13" s="16" t="s">
        <v>655</v>
      </c>
      <c r="B13" s="22"/>
      <c r="C13" s="22"/>
      <c r="E13" s="95">
        <v>4</v>
      </c>
      <c r="F13" s="27">
        <v>60864</v>
      </c>
      <c r="G13" s="18"/>
      <c r="H13" s="27">
        <v>10581</v>
      </c>
    </row>
    <row r="14" spans="1:8">
      <c r="A14" s="16" t="s">
        <v>660</v>
      </c>
      <c r="F14" s="27">
        <v>4627</v>
      </c>
      <c r="H14" s="27">
        <v>4879</v>
      </c>
    </row>
    <row r="15" spans="1:8">
      <c r="A15" s="90" t="s">
        <v>205</v>
      </c>
      <c r="B15" s="22"/>
      <c r="C15" s="22"/>
      <c r="E15" s="95"/>
      <c r="F15" s="29">
        <v>2600</v>
      </c>
      <c r="G15" s="18"/>
      <c r="H15" s="29">
        <v>2600</v>
      </c>
    </row>
    <row r="16" spans="1:8">
      <c r="A16" s="21" t="s">
        <v>311</v>
      </c>
      <c r="B16" s="21"/>
      <c r="C16" s="21"/>
      <c r="E16" s="23"/>
      <c r="F16" s="18">
        <v>4875341</v>
      </c>
      <c r="G16" s="18"/>
      <c r="H16" s="18">
        <v>4522489</v>
      </c>
    </row>
    <row r="17" spans="1:8">
      <c r="E17" s="400"/>
      <c r="F17" s="30"/>
      <c r="G17" s="18"/>
      <c r="H17" s="18"/>
    </row>
    <row r="18" spans="1:8">
      <c r="A18" s="21" t="s">
        <v>193</v>
      </c>
      <c r="B18" s="21"/>
      <c r="C18" s="21"/>
      <c r="E18" s="400"/>
      <c r="F18" s="30"/>
      <c r="G18" s="18"/>
      <c r="H18" s="18"/>
    </row>
    <row r="19" spans="1:8">
      <c r="A19" s="21"/>
      <c r="B19" s="21"/>
      <c r="C19" s="21"/>
      <c r="E19" s="400"/>
      <c r="F19" s="30"/>
      <c r="G19" s="18"/>
      <c r="H19" s="18"/>
    </row>
    <row r="20" spans="1:8" ht="5.25" customHeight="1">
      <c r="B20" s="22"/>
      <c r="C20" s="22"/>
      <c r="E20" s="95"/>
      <c r="F20" s="24"/>
      <c r="G20" s="25"/>
      <c r="H20" s="24"/>
    </row>
    <row r="21" spans="1:8" ht="12" customHeight="1">
      <c r="A21" s="16" t="s">
        <v>198</v>
      </c>
      <c r="B21" s="22"/>
      <c r="C21" s="22"/>
      <c r="E21" s="95">
        <v>5</v>
      </c>
      <c r="F21" s="27">
        <v>21378</v>
      </c>
      <c r="G21" s="25"/>
      <c r="H21" s="27">
        <v>19993</v>
      </c>
    </row>
    <row r="22" spans="1:8" ht="12" customHeight="1">
      <c r="A22" s="16" t="s">
        <v>630</v>
      </c>
      <c r="B22" s="22"/>
      <c r="C22" s="22"/>
      <c r="E22" s="95"/>
      <c r="F22" s="27">
        <v>476</v>
      </c>
      <c r="G22" s="25"/>
      <c r="H22" s="27">
        <v>522</v>
      </c>
    </row>
    <row r="23" spans="1:8">
      <c r="A23" s="16" t="s">
        <v>313</v>
      </c>
      <c r="B23" s="22"/>
      <c r="C23" s="22"/>
      <c r="E23" s="95"/>
      <c r="F23" s="27">
        <v>1122</v>
      </c>
      <c r="G23" s="25"/>
      <c r="H23" s="27">
        <v>475</v>
      </c>
    </row>
    <row r="24" spans="1:8">
      <c r="A24" s="16" t="s">
        <v>672</v>
      </c>
      <c r="B24" s="22"/>
      <c r="C24" s="22"/>
      <c r="E24" s="95"/>
      <c r="F24" s="27">
        <v>1318</v>
      </c>
      <c r="G24" s="25"/>
      <c r="H24" s="27">
        <v>372</v>
      </c>
    </row>
    <row r="25" spans="1:8">
      <c r="A25" s="16" t="s">
        <v>571</v>
      </c>
      <c r="F25" s="27">
        <v>0</v>
      </c>
      <c r="H25" s="27">
        <v>127994</v>
      </c>
    </row>
    <row r="26" spans="1:8">
      <c r="A26" s="16" t="s">
        <v>695</v>
      </c>
      <c r="B26" s="22"/>
      <c r="C26" s="22"/>
      <c r="E26" s="95">
        <v>6</v>
      </c>
      <c r="F26" s="29">
        <v>12259</v>
      </c>
      <c r="G26" s="25"/>
      <c r="H26" s="29">
        <v>10641</v>
      </c>
    </row>
    <row r="27" spans="1:8">
      <c r="A27" s="32" t="s">
        <v>312</v>
      </c>
      <c r="B27" s="21"/>
      <c r="C27" s="21"/>
      <c r="E27" s="400"/>
      <c r="F27" s="18">
        <v>36553</v>
      </c>
      <c r="G27" s="18"/>
      <c r="H27" s="18">
        <v>159997</v>
      </c>
    </row>
    <row r="28" spans="1:8">
      <c r="A28" s="32"/>
      <c r="B28" s="21"/>
      <c r="C28" s="21"/>
      <c r="E28" s="400"/>
      <c r="G28" s="18"/>
      <c r="H28" s="18"/>
    </row>
    <row r="29" spans="1:8" ht="12.75" thickBot="1">
      <c r="A29" s="32" t="s">
        <v>194</v>
      </c>
      <c r="B29" s="21"/>
      <c r="C29" s="21"/>
      <c r="D29" s="26"/>
      <c r="E29" s="400"/>
      <c r="F29" s="33">
        <v>4838788</v>
      </c>
      <c r="G29" s="18"/>
      <c r="H29" s="33">
        <v>4362492</v>
      </c>
    </row>
    <row r="30" spans="1:8" ht="12.75" thickTop="1">
      <c r="A30" s="31"/>
      <c r="E30" s="400"/>
      <c r="F30" s="34"/>
      <c r="G30" s="18"/>
      <c r="H30" s="18"/>
    </row>
    <row r="31" spans="1:8" ht="12.75" thickBot="1">
      <c r="A31" s="32" t="s">
        <v>406</v>
      </c>
      <c r="B31" s="21"/>
      <c r="C31" s="21"/>
      <c r="E31" s="400"/>
      <c r="F31" s="113">
        <v>4838788.0870000003</v>
      </c>
      <c r="G31" s="18"/>
      <c r="H31" s="113">
        <v>4362492</v>
      </c>
    </row>
    <row r="32" spans="1:8" ht="12.75" thickTop="1">
      <c r="A32" s="32"/>
      <c r="B32" s="21"/>
      <c r="C32" s="55"/>
      <c r="E32" s="400"/>
      <c r="F32" s="55"/>
      <c r="G32" s="30"/>
      <c r="H32" s="55"/>
    </row>
    <row r="33" spans="1:8">
      <c r="A33" s="32" t="s">
        <v>173</v>
      </c>
      <c r="B33" s="21"/>
      <c r="C33" s="21"/>
      <c r="E33" s="95">
        <v>7</v>
      </c>
      <c r="G33" s="30"/>
      <c r="H33" s="55"/>
    </row>
    <row r="34" spans="1:8">
      <c r="A34" s="35"/>
      <c r="B34" s="22"/>
      <c r="C34" s="22"/>
      <c r="E34" s="87"/>
      <c r="F34" s="111"/>
      <c r="G34" s="111"/>
      <c r="H34" s="111"/>
    </row>
    <row r="35" spans="1:8">
      <c r="A35" s="35"/>
      <c r="B35" s="22"/>
      <c r="C35" s="22"/>
      <c r="E35" s="400"/>
      <c r="F35" s="600" t="s">
        <v>192</v>
      </c>
      <c r="G35" s="600"/>
      <c r="H35" s="600"/>
    </row>
    <row r="36" spans="1:8">
      <c r="A36" s="35"/>
      <c r="B36" s="22"/>
      <c r="C36" s="22"/>
      <c r="E36" s="400"/>
      <c r="F36" s="93"/>
      <c r="G36" s="86"/>
      <c r="H36" s="86"/>
    </row>
    <row r="37" spans="1:8" ht="12.75" thickBot="1">
      <c r="A37" s="32" t="s">
        <v>314</v>
      </c>
      <c r="B37" s="22"/>
      <c r="C37" s="22"/>
      <c r="E37" s="95"/>
      <c r="F37" s="113">
        <v>494337.04111589998</v>
      </c>
      <c r="H37" s="113">
        <v>424871</v>
      </c>
    </row>
    <row r="38" spans="1:8" ht="12.75" thickTop="1">
      <c r="A38" s="32"/>
      <c r="B38" s="22"/>
      <c r="C38" s="22"/>
      <c r="E38" s="400"/>
      <c r="H38" s="18"/>
    </row>
    <row r="39" spans="1:8">
      <c r="A39" s="69"/>
      <c r="F39" s="601" t="s">
        <v>551</v>
      </c>
      <c r="G39" s="600"/>
      <c r="H39" s="600"/>
    </row>
    <row r="40" spans="1:8">
      <c r="A40" s="69"/>
      <c r="F40" s="399"/>
      <c r="G40" s="399"/>
      <c r="H40" s="399"/>
    </row>
    <row r="41" spans="1:8" ht="12.75" thickBot="1">
      <c r="A41" s="21" t="s">
        <v>118</v>
      </c>
      <c r="B41" s="21"/>
      <c r="C41" s="21"/>
      <c r="E41" s="400"/>
      <c r="F41" s="36">
        <v>9.7899999999999991</v>
      </c>
      <c r="H41" s="36">
        <v>10.27</v>
      </c>
    </row>
    <row r="42" spans="1:8" ht="12.75" thickTop="1">
      <c r="E42" s="28"/>
      <c r="F42" s="37"/>
      <c r="H42" s="37"/>
    </row>
    <row r="43" spans="1:8">
      <c r="A43" s="150" t="s">
        <v>802</v>
      </c>
      <c r="F43" s="25"/>
      <c r="H43" s="25"/>
    </row>
    <row r="44" spans="1:8">
      <c r="F44" s="25"/>
      <c r="H44" s="25"/>
    </row>
    <row r="45" spans="1:8">
      <c r="F45" s="25"/>
      <c r="H45" s="25"/>
    </row>
    <row r="46" spans="1:8">
      <c r="F46" s="25"/>
      <c r="H46" s="25"/>
    </row>
    <row r="47" spans="1:8">
      <c r="A47" s="81" t="s">
        <v>200</v>
      </c>
      <c r="C47" s="15"/>
      <c r="D47" s="15"/>
      <c r="E47" s="15"/>
      <c r="F47" s="15"/>
      <c r="G47" s="19"/>
    </row>
    <row r="48" spans="1:8">
      <c r="A48" s="81" t="s">
        <v>219</v>
      </c>
      <c r="C48" s="15"/>
      <c r="D48" s="15"/>
      <c r="E48" s="15"/>
      <c r="F48" s="15"/>
      <c r="G48" s="19"/>
    </row>
    <row r="49" spans="1:8">
      <c r="A49" s="39"/>
      <c r="B49" s="39"/>
      <c r="C49" s="39"/>
      <c r="D49" s="15"/>
      <c r="E49" s="15"/>
      <c r="F49" s="15"/>
      <c r="G49" s="15"/>
      <c r="H49" s="15"/>
    </row>
    <row r="50" spans="1:8">
      <c r="D50" s="19"/>
      <c r="E50" s="19"/>
      <c r="F50" s="19"/>
      <c r="G50" s="19"/>
      <c r="H50" s="19"/>
    </row>
    <row r="51" spans="1:8">
      <c r="D51" s="474"/>
      <c r="E51" s="474"/>
      <c r="F51" s="474"/>
      <c r="G51" s="474"/>
      <c r="H51" s="474"/>
    </row>
    <row r="52" spans="1:8">
      <c r="D52" s="474"/>
      <c r="E52" s="474"/>
      <c r="F52" s="474"/>
      <c r="G52" s="474"/>
      <c r="H52" s="474"/>
    </row>
    <row r="53" spans="1:8">
      <c r="D53" s="474"/>
      <c r="E53" s="474"/>
      <c r="F53" s="474"/>
      <c r="G53" s="474"/>
      <c r="H53" s="474"/>
    </row>
    <row r="54" spans="1:8">
      <c r="A54" s="81" t="s">
        <v>809</v>
      </c>
      <c r="E54" s="16"/>
      <c r="F54" s="16"/>
    </row>
    <row r="55" spans="1:8" s="42" customFormat="1">
      <c r="A55" s="81" t="s">
        <v>199</v>
      </c>
      <c r="B55" s="40"/>
      <c r="C55" s="40"/>
      <c r="D55" s="40"/>
      <c r="E55" s="41"/>
      <c r="F55" s="40"/>
      <c r="G55" s="40"/>
      <c r="H55" s="40"/>
    </row>
  </sheetData>
  <customSheetViews>
    <customSheetView guid="{84FBBE83-FF6F-4C76-A58E-D04643F715A5}" showPageBreaks="1" printArea="1" hiddenRows="1" view="pageBreakPreview" topLeftCell="A16">
      <selection activeCell="K26" sqref="K26"/>
      <pageMargins left="0.75" right="0.5" top="0.5" bottom="0.25" header="0" footer="0"/>
      <printOptions horizontalCentered="1"/>
      <pageSetup paperSize="9" orientation="portrait" r:id="rId1"/>
      <headerFooter alignWithMargins="0">
        <oddFooter>&amp;C1 of 11</oddFooter>
      </headerFooter>
    </customSheetView>
  </customSheetViews>
  <mergeCells count="2">
    <mergeCell ref="F35:H35"/>
    <mergeCell ref="F39:H39"/>
  </mergeCells>
  <phoneticPr fontId="7" type="noConversion"/>
  <printOptions horizontalCentered="1"/>
  <pageMargins left="0.75" right="0.5" top="0.5" bottom="0.25" header="0" footer="0"/>
  <pageSetup paperSize="9" orientation="portrait" r:id="rId2"/>
  <headerFooter alignWithMargins="0">
    <oddFooter>&amp;C1 of 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sheetPr>
  <dimension ref="A1:GM56"/>
  <sheetViews>
    <sheetView view="pageBreakPreview" topLeftCell="F34" zoomScaleSheetLayoutView="100" workbookViewId="0">
      <selection activeCell="F57" sqref="A57:XFD68"/>
    </sheetView>
  </sheetViews>
  <sheetFormatPr defaultRowHeight="15.75"/>
  <cols>
    <col min="1" max="1" width="5.125" style="38" customWidth="1"/>
    <col min="2" max="2" width="6.5" style="38" customWidth="1"/>
    <col min="3" max="3" width="34.5" style="38" customWidth="1"/>
    <col min="4" max="4" width="7.375" style="48" customWidth="1"/>
    <col min="6" max="6" width="0.25" style="38" customWidth="1"/>
    <col min="7" max="7" width="16.625" style="51" customWidth="1"/>
    <col min="8" max="8" width="0.25" style="51" customWidth="1"/>
    <col min="9" max="16384" width="9" style="38"/>
  </cols>
  <sheetData>
    <row r="1" spans="1:8">
      <c r="A1" s="14" t="s">
        <v>657</v>
      </c>
      <c r="B1" s="14"/>
      <c r="C1" s="14"/>
      <c r="D1" s="14"/>
      <c r="F1" s="14"/>
      <c r="G1" s="14"/>
      <c r="H1" s="14"/>
    </row>
    <row r="2" spans="1:8">
      <c r="A2" s="518" t="s">
        <v>804</v>
      </c>
      <c r="B2" s="59"/>
      <c r="C2" s="59"/>
      <c r="D2" s="68"/>
      <c r="F2" s="47"/>
      <c r="G2" s="187"/>
      <c r="H2" s="49"/>
    </row>
    <row r="3" spans="1:8">
      <c r="A3" s="59" t="s">
        <v>677</v>
      </c>
      <c r="B3" s="59"/>
      <c r="C3" s="59"/>
      <c r="D3" s="68"/>
      <c r="F3" s="47"/>
      <c r="G3" s="49"/>
      <c r="H3" s="49"/>
    </row>
    <row r="4" spans="1:8" ht="12.75" customHeight="1">
      <c r="A4" s="59"/>
      <c r="B4" s="59"/>
      <c r="C4" s="59"/>
      <c r="D4" s="68"/>
      <c r="F4" s="524"/>
      <c r="G4" s="524" t="s">
        <v>662</v>
      </c>
      <c r="H4" s="49"/>
    </row>
    <row r="5" spans="1:8" ht="12.75" customHeight="1">
      <c r="A5" s="59"/>
      <c r="B5" s="59"/>
      <c r="C5" s="59"/>
      <c r="D5" s="68"/>
      <c r="F5" s="298"/>
      <c r="G5" s="524" t="s">
        <v>663</v>
      </c>
      <c r="H5" s="49"/>
    </row>
    <row r="6" spans="1:8" s="256" customFormat="1" ht="12.75" customHeight="1">
      <c r="D6" s="258" t="s">
        <v>426</v>
      </c>
      <c r="F6" s="539"/>
      <c r="G6" s="538" t="s">
        <v>404</v>
      </c>
      <c r="H6" s="147"/>
    </row>
    <row r="7" spans="1:8" s="256" customFormat="1" ht="12.75" customHeight="1">
      <c r="F7" s="540"/>
      <c r="G7" s="540" t="s">
        <v>530</v>
      </c>
      <c r="H7" s="445"/>
    </row>
    <row r="8" spans="1:8" s="256" customFormat="1" ht="12.75" customHeight="1">
      <c r="F8" s="294"/>
      <c r="G8" s="294"/>
      <c r="H8" s="294"/>
    </row>
    <row r="9" spans="1:8" s="256" customFormat="1" ht="12.75" customHeight="1">
      <c r="A9" s="259" t="s">
        <v>195</v>
      </c>
      <c r="B9" s="259"/>
      <c r="C9" s="259"/>
      <c r="D9" s="257"/>
      <c r="F9" s="261"/>
      <c r="G9" s="260"/>
      <c r="H9" s="262"/>
    </row>
    <row r="10" spans="1:8" s="256" customFormat="1" ht="12.75" customHeight="1">
      <c r="A10" s="263" t="s">
        <v>108</v>
      </c>
      <c r="B10" s="263"/>
      <c r="C10" s="263"/>
      <c r="D10" s="264"/>
      <c r="F10" s="261"/>
      <c r="G10" s="260">
        <v>51613</v>
      </c>
      <c r="H10" s="265"/>
    </row>
    <row r="11" spans="1:8" s="256" customFormat="1" ht="12.75" customHeight="1">
      <c r="A11" s="263" t="s">
        <v>750</v>
      </c>
      <c r="B11" s="263"/>
      <c r="C11" s="263"/>
      <c r="D11" s="264"/>
      <c r="F11" s="260"/>
      <c r="G11" s="394">
        <v>-537</v>
      </c>
      <c r="H11" s="265"/>
    </row>
    <row r="12" spans="1:8" s="256" customFormat="1" ht="12.75" customHeight="1">
      <c r="A12" s="263" t="s">
        <v>696</v>
      </c>
      <c r="B12" s="266"/>
      <c r="C12" s="266"/>
      <c r="D12" s="264"/>
      <c r="F12" s="261"/>
      <c r="G12" s="394">
        <v>11495</v>
      </c>
      <c r="H12" s="265"/>
    </row>
    <row r="13" spans="1:8" s="256" customFormat="1" ht="12.75" customHeight="1">
      <c r="A13" s="263"/>
      <c r="B13" s="263"/>
      <c r="C13" s="263"/>
      <c r="D13" s="269"/>
      <c r="F13" s="260"/>
      <c r="G13" s="271">
        <v>62571</v>
      </c>
      <c r="H13" s="270"/>
    </row>
    <row r="14" spans="1:8" s="256" customFormat="1" ht="12.75" customHeight="1">
      <c r="A14" s="259" t="s">
        <v>170</v>
      </c>
      <c r="B14" s="259"/>
      <c r="C14" s="259"/>
      <c r="D14" s="264"/>
      <c r="F14" s="260"/>
      <c r="G14" s="260"/>
      <c r="H14" s="270"/>
    </row>
    <row r="15" spans="1:8" s="256" customFormat="1" ht="3.75" customHeight="1">
      <c r="A15" s="263"/>
      <c r="B15" s="259"/>
      <c r="C15" s="259"/>
      <c r="D15" s="264"/>
      <c r="F15" s="260"/>
      <c r="G15" s="391">
        <v>0</v>
      </c>
      <c r="H15" s="274"/>
    </row>
    <row r="16" spans="1:8" s="256" customFormat="1" ht="12.75" customHeight="1">
      <c r="A16" s="263" t="s">
        <v>697</v>
      </c>
      <c r="B16" s="263"/>
      <c r="C16" s="263"/>
      <c r="D16" s="275"/>
      <c r="F16" s="268"/>
      <c r="G16" s="392">
        <v>35529</v>
      </c>
      <c r="H16" s="274"/>
    </row>
    <row r="17" spans="1:8" s="256" customFormat="1" ht="12.75" customHeight="1">
      <c r="A17" s="263" t="s">
        <v>570</v>
      </c>
      <c r="B17" s="263"/>
      <c r="C17" s="263"/>
      <c r="D17" s="389"/>
      <c r="F17" s="268"/>
      <c r="G17" s="392">
        <v>5770</v>
      </c>
      <c r="H17" s="274"/>
    </row>
    <row r="18" spans="1:8" s="256" customFormat="1" ht="12.75" customHeight="1">
      <c r="A18" s="263" t="s">
        <v>698</v>
      </c>
      <c r="B18" s="263"/>
      <c r="C18" s="263"/>
      <c r="D18" s="389"/>
      <c r="F18" s="393"/>
      <c r="G18" s="392">
        <v>5674</v>
      </c>
      <c r="H18" s="274"/>
    </row>
    <row r="19" spans="1:8" s="256" customFormat="1" ht="12.75" customHeight="1">
      <c r="A19" s="263" t="s">
        <v>627</v>
      </c>
      <c r="B19" s="263"/>
      <c r="C19" s="263"/>
      <c r="D19" s="264"/>
      <c r="F19" s="393"/>
      <c r="G19" s="392">
        <v>1437</v>
      </c>
      <c r="H19" s="274"/>
    </row>
    <row r="20" spans="1:8" s="256" customFormat="1" ht="12.75" customHeight="1">
      <c r="A20" s="263" t="s">
        <v>673</v>
      </c>
      <c r="B20" s="263"/>
      <c r="C20" s="263"/>
      <c r="D20" s="525"/>
      <c r="F20" s="393"/>
      <c r="G20" s="392">
        <v>201</v>
      </c>
      <c r="H20" s="274"/>
    </row>
    <row r="21" spans="1:8" s="256" customFormat="1" ht="12.75" customHeight="1">
      <c r="A21" s="263" t="s">
        <v>490</v>
      </c>
      <c r="B21" s="263"/>
      <c r="C21" s="263"/>
      <c r="D21" s="465"/>
      <c r="F21" s="268"/>
      <c r="G21" s="392">
        <v>1122</v>
      </c>
      <c r="H21" s="274"/>
    </row>
    <row r="22" spans="1:8" s="256" customFormat="1" ht="12.75" customHeight="1">
      <c r="A22" s="263" t="s">
        <v>436</v>
      </c>
      <c r="B22" s="263"/>
      <c r="C22" s="263"/>
      <c r="D22" s="264"/>
      <c r="F22" s="268"/>
      <c r="G22" s="392">
        <v>47</v>
      </c>
      <c r="H22" s="274"/>
    </row>
    <row r="23" spans="1:8" s="256" customFormat="1" ht="12.75" customHeight="1">
      <c r="A23" s="263" t="s">
        <v>489</v>
      </c>
      <c r="B23" s="276"/>
      <c r="C23" s="276"/>
      <c r="D23" s="277"/>
      <c r="F23" s="260"/>
      <c r="G23" s="392">
        <v>118</v>
      </c>
      <c r="H23" s="274"/>
    </row>
    <row r="24" spans="1:8" s="256" customFormat="1" ht="12.75" customHeight="1">
      <c r="A24" s="263" t="s">
        <v>635</v>
      </c>
      <c r="B24" s="276"/>
      <c r="C24" s="276"/>
      <c r="D24" s="278"/>
      <c r="F24" s="393"/>
      <c r="G24" s="392">
        <v>149</v>
      </c>
      <c r="H24" s="274"/>
    </row>
    <row r="25" spans="1:8" s="256" customFormat="1" ht="12.75" customHeight="1">
      <c r="A25" s="263" t="s">
        <v>674</v>
      </c>
      <c r="B25" s="276"/>
      <c r="C25" s="276"/>
      <c r="D25" s="278"/>
      <c r="F25" s="393"/>
      <c r="G25" s="392">
        <v>252</v>
      </c>
      <c r="H25" s="274"/>
    </row>
    <row r="26" spans="1:8" s="256" customFormat="1" ht="12.75" hidden="1" customHeight="1">
      <c r="A26" s="263" t="s">
        <v>628</v>
      </c>
      <c r="B26" s="276"/>
      <c r="C26" s="276"/>
      <c r="D26" s="278"/>
      <c r="F26" s="393"/>
      <c r="G26" s="392">
        <v>0</v>
      </c>
      <c r="H26" s="274"/>
    </row>
    <row r="27" spans="1:8" s="256" customFormat="1" ht="12.75" customHeight="1">
      <c r="A27" s="256" t="s">
        <v>15</v>
      </c>
      <c r="D27" s="264"/>
      <c r="F27" s="260"/>
      <c r="G27" s="392">
        <v>25</v>
      </c>
      <c r="H27" s="274"/>
    </row>
    <row r="28" spans="1:8" s="256" customFormat="1" ht="2.25" customHeight="1">
      <c r="G28" s="340">
        <v>0</v>
      </c>
      <c r="H28" s="267"/>
    </row>
    <row r="29" spans="1:8" s="256" customFormat="1" ht="12.75" customHeight="1">
      <c r="A29" s="259"/>
      <c r="D29" s="264"/>
      <c r="F29" s="260"/>
      <c r="G29" s="268">
        <v>50324</v>
      </c>
      <c r="H29" s="274"/>
    </row>
    <row r="30" spans="1:8" s="256" customFormat="1" ht="12.75" customHeight="1">
      <c r="D30" s="264"/>
      <c r="F30" s="260"/>
      <c r="G30" s="268"/>
      <c r="H30" s="270"/>
    </row>
    <row r="31" spans="1:8" s="256" customFormat="1" ht="12.75" customHeight="1">
      <c r="A31" s="259" t="s">
        <v>16</v>
      </c>
      <c r="B31" s="259"/>
      <c r="C31" s="259"/>
      <c r="D31" s="264"/>
      <c r="F31" s="260"/>
      <c r="G31" s="271">
        <v>12247</v>
      </c>
      <c r="H31" s="270"/>
    </row>
    <row r="32" spans="1:8" s="256" customFormat="1" ht="12.75" customHeight="1">
      <c r="A32" s="259"/>
      <c r="B32" s="259"/>
      <c r="C32" s="259"/>
      <c r="D32" s="264"/>
      <c r="F32" s="260"/>
      <c r="G32" s="268"/>
      <c r="H32" s="270"/>
    </row>
    <row r="33" spans="1:195" s="256" customFormat="1" ht="12.75" customHeight="1">
      <c r="A33" s="263" t="s">
        <v>3</v>
      </c>
      <c r="B33" s="263"/>
      <c r="C33" s="263"/>
      <c r="D33" s="269"/>
      <c r="F33" s="260"/>
      <c r="G33" s="260"/>
      <c r="H33" s="270"/>
    </row>
    <row r="34" spans="1:195" s="256" customFormat="1" ht="12.75" customHeight="1">
      <c r="A34" s="272" t="s">
        <v>4</v>
      </c>
      <c r="B34" s="263"/>
      <c r="C34" s="263"/>
      <c r="D34" s="388"/>
      <c r="F34" s="260"/>
      <c r="G34" s="394">
        <v>-201</v>
      </c>
      <c r="H34" s="273"/>
    </row>
    <row r="35" spans="1:195" s="256" customFormat="1" ht="12.75" hidden="1" customHeight="1">
      <c r="A35" s="263" t="s">
        <v>17</v>
      </c>
      <c r="B35" s="263"/>
      <c r="C35" s="263"/>
      <c r="D35" s="388"/>
      <c r="F35" s="260"/>
      <c r="G35" s="394">
        <v>0</v>
      </c>
      <c r="H35" s="273"/>
    </row>
    <row r="36" spans="1:195" s="256" customFormat="1" ht="12.75" customHeight="1">
      <c r="B36" s="259"/>
      <c r="C36" s="259"/>
      <c r="D36" s="264"/>
      <c r="F36" s="260"/>
      <c r="G36" s="268"/>
      <c r="H36" s="270"/>
    </row>
    <row r="37" spans="1:195" s="256" customFormat="1" ht="12.75" customHeight="1">
      <c r="A37" s="259" t="s">
        <v>699</v>
      </c>
      <c r="B37" s="259"/>
      <c r="C37" s="259"/>
      <c r="D37" s="264"/>
      <c r="F37" s="260"/>
      <c r="G37" s="271">
        <v>12046</v>
      </c>
      <c r="H37" s="270"/>
    </row>
    <row r="38" spans="1:195" s="256" customFormat="1" ht="12.75" customHeight="1">
      <c r="A38" s="259"/>
      <c r="B38" s="259"/>
      <c r="C38" s="259"/>
      <c r="D38" s="264"/>
      <c r="F38" s="260"/>
      <c r="G38" s="268"/>
      <c r="H38" s="270"/>
    </row>
    <row r="39" spans="1:195" s="256" customFormat="1" ht="12.75" customHeight="1">
      <c r="A39" s="256" t="s">
        <v>196</v>
      </c>
      <c r="B39" s="259"/>
      <c r="C39" s="259"/>
      <c r="D39" s="279"/>
      <c r="E39" s="95">
        <v>8</v>
      </c>
      <c r="F39" s="260"/>
      <c r="G39" s="268">
        <v>0</v>
      </c>
      <c r="H39" s="280"/>
    </row>
    <row r="40" spans="1:195" s="256" customFormat="1" ht="12.75" customHeight="1">
      <c r="B40" s="259"/>
      <c r="C40" s="259"/>
      <c r="D40" s="264"/>
      <c r="F40" s="260"/>
      <c r="G40" s="268"/>
      <c r="H40" s="270"/>
    </row>
    <row r="41" spans="1:195" s="256" customFormat="1" ht="12.75" customHeight="1" thickBot="1">
      <c r="A41" s="259" t="s">
        <v>552</v>
      </c>
      <c r="B41" s="259"/>
      <c r="C41" s="259"/>
      <c r="D41" s="281"/>
      <c r="F41" s="283"/>
      <c r="G41" s="282">
        <v>12046</v>
      </c>
      <c r="H41" s="270"/>
    </row>
    <row r="42" spans="1:195" s="284" customFormat="1" ht="12.75" customHeight="1" thickTop="1">
      <c r="A42" s="285"/>
      <c r="B42" s="286"/>
      <c r="C42" s="286"/>
      <c r="D42" s="281"/>
      <c r="F42" s="283"/>
      <c r="G42" s="287"/>
      <c r="H42" s="288"/>
    </row>
    <row r="43" spans="1:195" s="284" customFormat="1" ht="12.75" customHeight="1">
      <c r="A43" s="289" t="s">
        <v>700</v>
      </c>
      <c r="B43" s="259"/>
      <c r="C43" s="259"/>
      <c r="D43" s="279"/>
      <c r="F43" s="261"/>
      <c r="G43" s="290"/>
      <c r="H43" s="256"/>
    </row>
    <row r="44" spans="1:195" s="256" customFormat="1" ht="12.75" customHeight="1">
      <c r="D44" s="257"/>
      <c r="F44" s="542"/>
      <c r="G44" s="541" t="s">
        <v>633</v>
      </c>
      <c r="H44" s="542"/>
    </row>
    <row r="45" spans="1:195" s="256" customFormat="1" ht="12.75" customHeight="1">
      <c r="D45" s="257"/>
      <c r="F45" s="416"/>
      <c r="G45" s="415"/>
      <c r="H45" s="416"/>
    </row>
    <row r="46" spans="1:195" s="256" customFormat="1" ht="12.75" customHeight="1" thickBot="1">
      <c r="A46" s="289" t="s">
        <v>700</v>
      </c>
      <c r="D46" s="257"/>
      <c r="E46" s="95">
        <v>9</v>
      </c>
      <c r="F46" s="265"/>
      <c r="G46" s="444">
        <v>0.03</v>
      </c>
      <c r="H46" s="291"/>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8"/>
      <c r="BQ46" s="268"/>
      <c r="BR46" s="268"/>
      <c r="BS46" s="268"/>
      <c r="BT46" s="268"/>
      <c r="BU46" s="268"/>
      <c r="BV46" s="268"/>
      <c r="BW46" s="268"/>
      <c r="BX46" s="268"/>
      <c r="BY46" s="268"/>
      <c r="BZ46" s="268"/>
      <c r="CA46" s="268"/>
      <c r="CB46" s="268"/>
      <c r="CC46" s="268"/>
      <c r="CD46" s="268"/>
      <c r="CE46" s="268"/>
      <c r="CF46" s="268"/>
      <c r="CG46" s="268"/>
      <c r="CH46" s="268"/>
      <c r="CI46" s="268"/>
      <c r="CJ46" s="268"/>
      <c r="CK46" s="268"/>
      <c r="CL46" s="268"/>
      <c r="CM46" s="268"/>
      <c r="CN46" s="268"/>
      <c r="CO46" s="268"/>
      <c r="CP46" s="268"/>
      <c r="CQ46" s="268"/>
      <c r="CR46" s="268"/>
      <c r="CS46" s="268"/>
      <c r="CT46" s="268"/>
      <c r="CU46" s="268"/>
      <c r="CV46" s="268"/>
      <c r="CW46" s="268"/>
      <c r="CX46" s="268"/>
      <c r="CY46" s="268"/>
      <c r="CZ46" s="268"/>
      <c r="DA46" s="268"/>
      <c r="DB46" s="268"/>
      <c r="DC46" s="268"/>
      <c r="DD46" s="268"/>
      <c r="DE46" s="268"/>
      <c r="DF46" s="268"/>
      <c r="DG46" s="268"/>
      <c r="DH46" s="268"/>
      <c r="DI46" s="268"/>
      <c r="DJ46" s="268"/>
      <c r="DK46" s="268"/>
      <c r="DL46" s="268"/>
      <c r="DM46" s="268"/>
      <c r="DN46" s="268"/>
      <c r="DO46" s="268"/>
      <c r="DP46" s="268"/>
      <c r="DQ46" s="268"/>
      <c r="DR46" s="268"/>
      <c r="DS46" s="268"/>
      <c r="DT46" s="268"/>
      <c r="DU46" s="268"/>
      <c r="DV46" s="268"/>
      <c r="DW46" s="268"/>
      <c r="DX46" s="268"/>
      <c r="DY46" s="268"/>
      <c r="DZ46" s="268"/>
      <c r="EA46" s="268"/>
      <c r="EB46" s="268"/>
      <c r="EC46" s="268"/>
      <c r="ED46" s="268"/>
      <c r="EE46" s="268"/>
      <c r="EF46" s="268"/>
      <c r="EG46" s="268"/>
      <c r="EH46" s="268"/>
      <c r="EI46" s="268"/>
      <c r="EJ46" s="268"/>
      <c r="EK46" s="268"/>
      <c r="EL46" s="268"/>
      <c r="EM46" s="268"/>
      <c r="EN46" s="268"/>
      <c r="EO46" s="268"/>
      <c r="EP46" s="268"/>
      <c r="EQ46" s="268"/>
      <c r="ER46" s="268"/>
      <c r="ES46" s="268"/>
      <c r="ET46" s="268"/>
      <c r="EU46" s="268"/>
      <c r="EV46" s="268"/>
      <c r="EW46" s="268"/>
      <c r="EX46" s="268"/>
      <c r="EY46" s="268"/>
      <c r="EZ46" s="268"/>
      <c r="FA46" s="268"/>
      <c r="FB46" s="268"/>
      <c r="FC46" s="268"/>
      <c r="FD46" s="268"/>
      <c r="FE46" s="268"/>
      <c r="FF46" s="268"/>
      <c r="FG46" s="268"/>
      <c r="FH46" s="268"/>
      <c r="FI46" s="268"/>
      <c r="FJ46" s="268"/>
      <c r="FK46" s="268"/>
      <c r="FL46" s="268"/>
      <c r="FM46" s="268"/>
      <c r="FN46" s="268"/>
      <c r="FO46" s="268"/>
      <c r="FP46" s="268"/>
      <c r="FQ46" s="268"/>
      <c r="FR46" s="268"/>
      <c r="FS46" s="268"/>
      <c r="FT46" s="268"/>
      <c r="FU46" s="268"/>
      <c r="FV46" s="268"/>
      <c r="FW46" s="268"/>
      <c r="FX46" s="268"/>
      <c r="FY46" s="268"/>
      <c r="FZ46" s="268"/>
      <c r="GA46" s="268"/>
      <c r="GB46" s="268"/>
      <c r="GC46" s="268"/>
      <c r="GD46" s="268"/>
      <c r="GE46" s="268"/>
      <c r="GF46" s="268"/>
      <c r="GG46" s="268"/>
      <c r="GH46" s="268"/>
      <c r="GI46" s="268"/>
      <c r="GJ46" s="268"/>
      <c r="GK46" s="268"/>
      <c r="GL46" s="268"/>
      <c r="GM46" s="268"/>
    </row>
    <row r="47" spans="1:195" s="256" customFormat="1" ht="12.75" customHeight="1" thickTop="1">
      <c r="D47" s="257"/>
      <c r="F47" s="265"/>
      <c r="G47" s="265"/>
      <c r="H47" s="291"/>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8"/>
      <c r="BQ47" s="268"/>
      <c r="BR47" s="268"/>
      <c r="BS47" s="268"/>
      <c r="BT47" s="268"/>
      <c r="BU47" s="268"/>
      <c r="BV47" s="268"/>
      <c r="BW47" s="268"/>
      <c r="BX47" s="268"/>
      <c r="BY47" s="268"/>
      <c r="BZ47" s="268"/>
      <c r="CA47" s="268"/>
      <c r="CB47" s="268"/>
      <c r="CC47" s="268"/>
      <c r="CD47" s="268"/>
      <c r="CE47" s="268"/>
      <c r="CF47" s="268"/>
      <c r="CG47" s="268"/>
      <c r="CH47" s="268"/>
      <c r="CI47" s="268"/>
      <c r="CJ47" s="268"/>
      <c r="CK47" s="268"/>
      <c r="CL47" s="268"/>
      <c r="CM47" s="268"/>
      <c r="CN47" s="268"/>
      <c r="CO47" s="268"/>
      <c r="CP47" s="268"/>
      <c r="CQ47" s="268"/>
      <c r="CR47" s="268"/>
      <c r="CS47" s="268"/>
      <c r="CT47" s="268"/>
      <c r="CU47" s="268"/>
      <c r="CV47" s="268"/>
      <c r="CW47" s="268"/>
      <c r="CX47" s="268"/>
      <c r="CY47" s="268"/>
      <c r="CZ47" s="268"/>
      <c r="DA47" s="268"/>
      <c r="DB47" s="268"/>
      <c r="DC47" s="268"/>
      <c r="DD47" s="268"/>
      <c r="DE47" s="268"/>
      <c r="DF47" s="268"/>
      <c r="DG47" s="268"/>
      <c r="DH47" s="268"/>
      <c r="DI47" s="268"/>
      <c r="DJ47" s="268"/>
      <c r="DK47" s="268"/>
      <c r="DL47" s="268"/>
      <c r="DM47" s="268"/>
      <c r="DN47" s="268"/>
      <c r="DO47" s="268"/>
      <c r="DP47" s="268"/>
      <c r="DQ47" s="268"/>
      <c r="DR47" s="268"/>
      <c r="DS47" s="268"/>
      <c r="DT47" s="268"/>
      <c r="DU47" s="268"/>
      <c r="DV47" s="268"/>
      <c r="DW47" s="268"/>
      <c r="DX47" s="268"/>
      <c r="DY47" s="268"/>
      <c r="DZ47" s="268"/>
      <c r="EA47" s="268"/>
      <c r="EB47" s="268"/>
      <c r="EC47" s="268"/>
      <c r="ED47" s="268"/>
      <c r="EE47" s="268"/>
      <c r="EF47" s="268"/>
      <c r="EG47" s="268"/>
      <c r="EH47" s="268"/>
      <c r="EI47" s="268"/>
      <c r="EJ47" s="268"/>
      <c r="EK47" s="268"/>
      <c r="EL47" s="268"/>
      <c r="EM47" s="268"/>
      <c r="EN47" s="268"/>
      <c r="EO47" s="268"/>
      <c r="EP47" s="268"/>
      <c r="EQ47" s="268"/>
      <c r="ER47" s="268"/>
      <c r="ES47" s="268"/>
      <c r="ET47" s="268"/>
      <c r="EU47" s="268"/>
      <c r="EV47" s="268"/>
      <c r="EW47" s="268"/>
      <c r="EX47" s="268"/>
      <c r="EY47" s="268"/>
      <c r="EZ47" s="268"/>
      <c r="FA47" s="268"/>
      <c r="FB47" s="268"/>
      <c r="FC47" s="268"/>
      <c r="FD47" s="268"/>
      <c r="FE47" s="268"/>
      <c r="FF47" s="268"/>
      <c r="FG47" s="268"/>
      <c r="FH47" s="268"/>
      <c r="FI47" s="268"/>
      <c r="FJ47" s="268"/>
      <c r="FK47" s="268"/>
      <c r="FL47" s="268"/>
      <c r="FM47" s="268"/>
      <c r="FN47" s="268"/>
      <c r="FO47" s="268"/>
      <c r="FP47" s="268"/>
      <c r="FQ47" s="268"/>
      <c r="FR47" s="268"/>
      <c r="FS47" s="268"/>
      <c r="FT47" s="268"/>
      <c r="FU47" s="268"/>
      <c r="FV47" s="268"/>
      <c r="FW47" s="268"/>
      <c r="FX47" s="268"/>
      <c r="FY47" s="268"/>
      <c r="FZ47" s="268"/>
      <c r="GA47" s="268"/>
      <c r="GB47" s="268"/>
      <c r="GC47" s="268"/>
      <c r="GD47" s="268"/>
      <c r="GE47" s="268"/>
      <c r="GF47" s="268"/>
      <c r="GG47" s="268"/>
      <c r="GH47" s="268"/>
      <c r="GI47" s="268"/>
      <c r="GJ47" s="268"/>
      <c r="GK47" s="268"/>
      <c r="GL47" s="268"/>
      <c r="GM47" s="268"/>
    </row>
    <row r="48" spans="1:195" s="256" customFormat="1" ht="12.75" customHeight="1">
      <c r="D48" s="257"/>
      <c r="F48" s="265"/>
      <c r="G48" s="265"/>
      <c r="H48" s="291"/>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393"/>
      <c r="AR48" s="393"/>
      <c r="AS48" s="393"/>
      <c r="AT48" s="393"/>
      <c r="AU48" s="393"/>
      <c r="AV48" s="393"/>
      <c r="AW48" s="393"/>
      <c r="AX48" s="393"/>
      <c r="AY48" s="393"/>
      <c r="AZ48" s="393"/>
      <c r="BA48" s="393"/>
      <c r="BB48" s="393"/>
      <c r="BC48" s="393"/>
      <c r="BD48" s="393"/>
      <c r="BE48" s="393"/>
      <c r="BF48" s="393"/>
      <c r="BG48" s="393"/>
      <c r="BH48" s="393"/>
      <c r="BI48" s="393"/>
      <c r="BJ48" s="393"/>
      <c r="BK48" s="393"/>
      <c r="BL48" s="393"/>
      <c r="BM48" s="393"/>
      <c r="BN48" s="393"/>
      <c r="BO48" s="393"/>
      <c r="BP48" s="393"/>
      <c r="BQ48" s="393"/>
      <c r="BR48" s="393"/>
      <c r="BS48" s="393"/>
      <c r="BT48" s="393"/>
      <c r="BU48" s="393"/>
      <c r="BV48" s="393"/>
      <c r="BW48" s="393"/>
      <c r="BX48" s="393"/>
      <c r="BY48" s="393"/>
      <c r="BZ48" s="393"/>
      <c r="CA48" s="393"/>
      <c r="CB48" s="393"/>
      <c r="CC48" s="393"/>
      <c r="CD48" s="393"/>
      <c r="CE48" s="393"/>
      <c r="CF48" s="393"/>
      <c r="CG48" s="393"/>
      <c r="CH48" s="393"/>
      <c r="CI48" s="393"/>
      <c r="CJ48" s="393"/>
      <c r="CK48" s="393"/>
      <c r="CL48" s="393"/>
      <c r="CM48" s="393"/>
      <c r="CN48" s="393"/>
      <c r="CO48" s="393"/>
      <c r="CP48" s="393"/>
      <c r="CQ48" s="393"/>
      <c r="CR48" s="393"/>
      <c r="CS48" s="393"/>
      <c r="CT48" s="393"/>
      <c r="CU48" s="393"/>
      <c r="CV48" s="393"/>
      <c r="CW48" s="393"/>
      <c r="CX48" s="393"/>
      <c r="CY48" s="393"/>
      <c r="CZ48" s="393"/>
      <c r="DA48" s="393"/>
      <c r="DB48" s="393"/>
      <c r="DC48" s="393"/>
      <c r="DD48" s="393"/>
      <c r="DE48" s="393"/>
      <c r="DF48" s="393"/>
      <c r="DG48" s="393"/>
      <c r="DH48" s="393"/>
      <c r="DI48" s="393"/>
      <c r="DJ48" s="393"/>
      <c r="DK48" s="393"/>
      <c r="DL48" s="393"/>
      <c r="DM48" s="393"/>
      <c r="DN48" s="393"/>
      <c r="DO48" s="393"/>
      <c r="DP48" s="393"/>
      <c r="DQ48" s="393"/>
      <c r="DR48" s="393"/>
      <c r="DS48" s="393"/>
      <c r="DT48" s="393"/>
      <c r="DU48" s="393"/>
      <c r="DV48" s="393"/>
      <c r="DW48" s="393"/>
      <c r="DX48" s="393"/>
      <c r="DY48" s="393"/>
      <c r="DZ48" s="393"/>
      <c r="EA48" s="393"/>
      <c r="EB48" s="393"/>
      <c r="EC48" s="393"/>
      <c r="ED48" s="393"/>
      <c r="EE48" s="393"/>
      <c r="EF48" s="393"/>
      <c r="EG48" s="393"/>
      <c r="EH48" s="393"/>
      <c r="EI48" s="393"/>
      <c r="EJ48" s="393"/>
      <c r="EK48" s="393"/>
      <c r="EL48" s="393"/>
      <c r="EM48" s="393"/>
      <c r="EN48" s="393"/>
      <c r="EO48" s="393"/>
      <c r="EP48" s="393"/>
      <c r="EQ48" s="393"/>
      <c r="ER48" s="393"/>
      <c r="ES48" s="393"/>
      <c r="ET48" s="393"/>
      <c r="EU48" s="393"/>
      <c r="EV48" s="393"/>
      <c r="EW48" s="393"/>
      <c r="EX48" s="393"/>
      <c r="EY48" s="393"/>
      <c r="EZ48" s="393"/>
      <c r="FA48" s="393"/>
      <c r="FB48" s="393"/>
      <c r="FC48" s="393"/>
      <c r="FD48" s="393"/>
      <c r="FE48" s="393"/>
      <c r="FF48" s="393"/>
      <c r="FG48" s="393"/>
      <c r="FH48" s="393"/>
      <c r="FI48" s="393"/>
      <c r="FJ48" s="393"/>
      <c r="FK48" s="393"/>
      <c r="FL48" s="393"/>
      <c r="FM48" s="393"/>
      <c r="FN48" s="393"/>
      <c r="FO48" s="393"/>
      <c r="FP48" s="393"/>
      <c r="FQ48" s="393"/>
      <c r="FR48" s="393"/>
      <c r="FS48" s="393"/>
      <c r="FT48" s="393"/>
      <c r="FU48" s="393"/>
      <c r="FV48" s="393"/>
      <c r="FW48" s="393"/>
      <c r="FX48" s="393"/>
      <c r="FY48" s="393"/>
      <c r="FZ48" s="393"/>
      <c r="GA48" s="393"/>
      <c r="GB48" s="393"/>
      <c r="GC48" s="393"/>
      <c r="GD48" s="393"/>
      <c r="GE48" s="393"/>
      <c r="GF48" s="393"/>
      <c r="GG48" s="393"/>
      <c r="GH48" s="393"/>
      <c r="GI48" s="393"/>
      <c r="GJ48" s="393"/>
      <c r="GK48" s="393"/>
      <c r="GL48" s="393"/>
      <c r="GM48" s="393"/>
    </row>
    <row r="49" spans="1:195" s="16" customFormat="1" ht="12.75" customHeight="1">
      <c r="A49" s="387" t="s">
        <v>802</v>
      </c>
      <c r="B49" s="295"/>
      <c r="C49" s="295"/>
      <c r="D49" s="295"/>
      <c r="F49" s="295"/>
      <c r="G49" s="29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row>
    <row r="50" spans="1:195" s="251" customFormat="1" ht="12.75" customHeight="1">
      <c r="A50" s="16"/>
      <c r="B50" s="16"/>
      <c r="C50" s="16"/>
      <c r="D50" s="16"/>
      <c r="E50" s="16"/>
      <c r="F50" s="25"/>
      <c r="G50" s="17"/>
      <c r="H50" s="25"/>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2"/>
      <c r="BN50" s="252"/>
      <c r="BO50" s="252"/>
      <c r="BP50" s="252"/>
      <c r="BQ50" s="252"/>
      <c r="BR50" s="252"/>
      <c r="BS50" s="252"/>
      <c r="BT50" s="252"/>
      <c r="BU50" s="252"/>
      <c r="BV50" s="252"/>
      <c r="BW50" s="252"/>
      <c r="BX50" s="252"/>
      <c r="BY50" s="252"/>
      <c r="BZ50" s="252"/>
      <c r="CA50" s="252"/>
      <c r="CB50" s="252"/>
      <c r="CC50" s="252"/>
      <c r="CD50" s="252"/>
      <c r="CE50" s="252"/>
      <c r="CF50" s="252"/>
      <c r="CG50" s="252"/>
      <c r="CH50" s="252"/>
      <c r="CI50" s="252"/>
      <c r="CJ50" s="252"/>
      <c r="CK50" s="252"/>
      <c r="CL50" s="252"/>
      <c r="CM50" s="252"/>
      <c r="CN50" s="252"/>
      <c r="CO50" s="252"/>
      <c r="CP50" s="252"/>
      <c r="CQ50" s="252"/>
      <c r="CR50" s="252"/>
      <c r="CS50" s="252"/>
      <c r="CT50" s="252"/>
      <c r="CU50" s="252"/>
      <c r="CV50" s="252"/>
      <c r="CW50" s="252"/>
      <c r="CX50" s="252"/>
      <c r="CY50" s="252"/>
      <c r="CZ50" s="252"/>
      <c r="DA50" s="252"/>
      <c r="DB50" s="252"/>
      <c r="DC50" s="252"/>
      <c r="DD50" s="252"/>
      <c r="DE50" s="252"/>
      <c r="DF50" s="252"/>
      <c r="DG50" s="252"/>
      <c r="DH50" s="252"/>
      <c r="DI50" s="252"/>
      <c r="DJ50" s="252"/>
      <c r="DK50" s="252"/>
      <c r="DL50" s="252"/>
      <c r="DM50" s="252"/>
      <c r="DN50" s="252"/>
      <c r="DO50" s="252"/>
      <c r="DP50" s="252"/>
      <c r="DQ50" s="252"/>
      <c r="DR50" s="252"/>
      <c r="DS50" s="252"/>
      <c r="DT50" s="252"/>
      <c r="DU50" s="252"/>
      <c r="DV50" s="252"/>
      <c r="DW50" s="252"/>
      <c r="DX50" s="252"/>
      <c r="DY50" s="252"/>
      <c r="DZ50" s="252"/>
      <c r="EA50" s="252"/>
      <c r="EB50" s="252"/>
      <c r="EC50" s="252"/>
      <c r="ED50" s="252"/>
      <c r="EE50" s="252"/>
      <c r="EF50" s="252"/>
      <c r="EG50" s="252"/>
      <c r="EH50" s="252"/>
      <c r="EI50" s="252"/>
      <c r="EJ50" s="252"/>
      <c r="EK50" s="252"/>
      <c r="EL50" s="252"/>
      <c r="EM50" s="252"/>
      <c r="EN50" s="252"/>
      <c r="EO50" s="252"/>
      <c r="EP50" s="252"/>
      <c r="EQ50" s="252"/>
      <c r="ER50" s="252"/>
      <c r="ES50" s="252"/>
      <c r="ET50" s="252"/>
      <c r="EU50" s="252"/>
      <c r="EV50" s="252"/>
      <c r="EW50" s="252"/>
      <c r="EX50" s="252"/>
      <c r="EY50" s="252"/>
      <c r="EZ50" s="252"/>
      <c r="FA50" s="252"/>
      <c r="FB50" s="252"/>
      <c r="FC50" s="252"/>
      <c r="FD50" s="252"/>
      <c r="FE50" s="252"/>
      <c r="FF50" s="252"/>
      <c r="FG50" s="252"/>
      <c r="FH50" s="252"/>
      <c r="FI50" s="252"/>
      <c r="FJ50" s="252"/>
      <c r="FK50" s="252"/>
      <c r="FL50" s="252"/>
      <c r="FM50" s="252"/>
      <c r="FN50" s="252"/>
      <c r="FO50" s="252"/>
      <c r="FP50" s="252"/>
      <c r="FQ50" s="252"/>
      <c r="FR50" s="252"/>
      <c r="FS50" s="252"/>
      <c r="FT50" s="252"/>
      <c r="FU50" s="252"/>
      <c r="FV50" s="252"/>
      <c r="FW50" s="252"/>
      <c r="FX50" s="252"/>
      <c r="FY50" s="252"/>
      <c r="FZ50" s="252"/>
      <c r="GA50" s="252"/>
      <c r="GB50" s="252"/>
      <c r="GC50" s="252"/>
      <c r="GD50" s="252"/>
      <c r="GE50" s="252"/>
      <c r="GF50" s="252"/>
      <c r="GG50" s="252"/>
      <c r="GH50" s="252"/>
      <c r="GI50" s="252"/>
      <c r="GJ50" s="252"/>
      <c r="GK50" s="252"/>
      <c r="GL50" s="252"/>
      <c r="GM50" s="252"/>
    </row>
    <row r="51" spans="1:195" s="16" customFormat="1" ht="12.75" customHeight="1">
      <c r="F51" s="25"/>
      <c r="G51" s="17"/>
      <c r="H51" s="25"/>
    </row>
    <row r="52" spans="1:195" s="16" customFormat="1" ht="12.75" customHeight="1">
      <c r="A52" s="297" t="s">
        <v>200</v>
      </c>
      <c r="B52" s="39"/>
      <c r="C52" s="15"/>
      <c r="D52" s="15"/>
      <c r="F52" s="15"/>
      <c r="G52" s="15"/>
      <c r="H52" s="39"/>
    </row>
    <row r="53" spans="1:195" s="16" customFormat="1" ht="12.75" customHeight="1">
      <c r="A53" s="297" t="s">
        <v>219</v>
      </c>
      <c r="B53" s="39"/>
      <c r="C53" s="15"/>
      <c r="D53" s="15"/>
      <c r="F53" s="15"/>
      <c r="G53" s="15"/>
      <c r="H53" s="39"/>
    </row>
    <row r="54" spans="1:195" s="16" customFormat="1" ht="12.75" customHeight="1">
      <c r="A54" s="39"/>
      <c r="B54" s="39"/>
      <c r="C54" s="39"/>
      <c r="D54" s="15"/>
      <c r="F54" s="15"/>
      <c r="G54" s="15"/>
      <c r="H54" s="15"/>
    </row>
    <row r="55" spans="1:195" s="16" customFormat="1" ht="12.75" customHeight="1">
      <c r="A55" s="81" t="s">
        <v>810</v>
      </c>
      <c r="D55" s="19"/>
      <c r="F55" s="19"/>
      <c r="G55" s="19"/>
      <c r="H55" s="19"/>
    </row>
    <row r="56" spans="1:195" s="16" customFormat="1" ht="12.75" customHeight="1">
      <c r="A56" s="297" t="s">
        <v>199</v>
      </c>
      <c r="B56" s="40"/>
      <c r="C56" s="40"/>
      <c r="D56" s="40"/>
      <c r="F56" s="40"/>
      <c r="G56" s="41"/>
      <c r="H56" s="40"/>
    </row>
  </sheetData>
  <customSheetViews>
    <customSheetView guid="{84FBBE83-FF6F-4C76-A58E-D04643F715A5}" showPageBreaks="1" printArea="1" hiddenRows="1" view="pageBreakPreview" topLeftCell="A10">
      <selection activeCell="K26" sqref="K26"/>
      <pageMargins left="0.75" right="0.5" top="0.5" bottom="0.25" header="0.5" footer="0.5"/>
      <printOptions horizontalCentered="1"/>
      <pageSetup paperSize="9" fitToWidth="12" fitToHeight="12" orientation="portrait" r:id="rId1"/>
      <headerFooter alignWithMargins="0">
        <oddFooter>&amp;C2 of 11</oddFooter>
      </headerFooter>
    </customSheetView>
  </customSheetViews>
  <phoneticPr fontId="7" type="noConversion"/>
  <printOptions horizontalCentered="1"/>
  <pageMargins left="0.75" right="0.5" top="0.5" bottom="0.25" header="0.5" footer="0.5"/>
  <pageSetup paperSize="9" scale="105" fitToWidth="12" fitToHeight="12" orientation="portrait" r:id="rId2"/>
  <headerFooter alignWithMargins="0">
    <oddFooter>&amp;C2 of 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21"/>
  </sheetPr>
  <dimension ref="A1:J55"/>
  <sheetViews>
    <sheetView view="pageBreakPreview" topLeftCell="A27" zoomScale="110" zoomScaleSheetLayoutView="110" workbookViewId="0">
      <selection activeCell="F28" sqref="F28"/>
    </sheetView>
  </sheetViews>
  <sheetFormatPr defaultRowHeight="12"/>
  <cols>
    <col min="1" max="4" width="9" style="186"/>
    <col min="5" max="5" width="18.125" style="186" customWidth="1"/>
    <col min="6" max="6" width="15" style="186" customWidth="1"/>
    <col min="7" max="7" width="14.625" style="186" customWidth="1"/>
    <col min="8" max="8" width="13.5" style="186" customWidth="1"/>
    <col min="9" max="9" width="9.125" style="186" bestFit="1" customWidth="1"/>
    <col min="10" max="16384" width="9" style="186"/>
  </cols>
  <sheetData>
    <row r="1" spans="1:8" s="91" customFormat="1">
      <c r="A1" s="14" t="str">
        <f>[46]BS!$A$1</f>
        <v>NATIONAL INVESTMENT (UNIT) TRUST</v>
      </c>
      <c r="B1" s="97"/>
      <c r="C1" s="97"/>
      <c r="D1" s="97"/>
      <c r="E1" s="97"/>
      <c r="F1" s="98"/>
      <c r="G1" s="98"/>
      <c r="H1" s="396" t="s">
        <v>610</v>
      </c>
    </row>
    <row r="2" spans="1:8" s="91" customFormat="1">
      <c r="A2" s="99" t="s">
        <v>359</v>
      </c>
      <c r="B2" s="99"/>
      <c r="C2" s="99"/>
      <c r="D2" s="97"/>
      <c r="E2" s="97"/>
      <c r="F2" s="98"/>
      <c r="G2" s="98"/>
      <c r="H2" s="98"/>
    </row>
    <row r="3" spans="1:8" s="90" customFormat="1">
      <c r="A3" s="99" t="s">
        <v>523</v>
      </c>
      <c r="B3" s="99"/>
      <c r="C3" s="99"/>
      <c r="D3" s="97"/>
      <c r="E3" s="97"/>
      <c r="F3" s="100"/>
      <c r="G3" s="100"/>
      <c r="H3" s="100"/>
    </row>
    <row r="4" spans="1:8">
      <c r="A4" s="376" t="s">
        <v>558</v>
      </c>
      <c r="F4" s="186" t="s">
        <v>607</v>
      </c>
      <c r="G4" s="186" t="s">
        <v>608</v>
      </c>
    </row>
    <row r="5" spans="1:8" ht="55.5" customHeight="1">
      <c r="F5" s="250" t="s">
        <v>618</v>
      </c>
      <c r="G5" s="250" t="s">
        <v>619</v>
      </c>
      <c r="H5" s="250" t="s">
        <v>82</v>
      </c>
    </row>
    <row r="6" spans="1:8">
      <c r="F6" s="374" t="s">
        <v>540</v>
      </c>
      <c r="G6" s="374" t="s">
        <v>541</v>
      </c>
      <c r="H6" s="374" t="s">
        <v>542</v>
      </c>
    </row>
    <row r="7" spans="1:8" ht="10.5" customHeight="1">
      <c r="F7" s="602" t="s">
        <v>549</v>
      </c>
      <c r="G7" s="603"/>
      <c r="H7" s="603"/>
    </row>
    <row r="8" spans="1:8" ht="12.75">
      <c r="A8" s="339" t="s">
        <v>534</v>
      </c>
    </row>
    <row r="9" spans="1:8">
      <c r="A9" s="69" t="s">
        <v>108</v>
      </c>
      <c r="B9" s="69"/>
      <c r="C9" s="69"/>
      <c r="D9" s="38"/>
      <c r="E9" s="190"/>
      <c r="F9" s="18">
        <f>'P&amp;L'!G10</f>
        <v>51613</v>
      </c>
      <c r="G9" s="18">
        <v>1119324</v>
      </c>
      <c r="H9" s="18">
        <f t="shared" ref="H9:H14" si="0">F9-G9</f>
        <v>-1067711</v>
      </c>
    </row>
    <row r="10" spans="1:8">
      <c r="A10" s="69" t="s">
        <v>488</v>
      </c>
      <c r="B10" s="69"/>
      <c r="C10" s="69"/>
      <c r="D10" s="38"/>
      <c r="E10" s="190"/>
      <c r="F10" s="18">
        <f>'P&amp;L'!G11</f>
        <v>-537</v>
      </c>
      <c r="G10" s="18">
        <v>1450672</v>
      </c>
      <c r="H10" s="18">
        <f t="shared" si="0"/>
        <v>-1451209</v>
      </c>
    </row>
    <row r="11" spans="1:8">
      <c r="A11" s="69" t="s">
        <v>72</v>
      </c>
      <c r="B11" s="191"/>
      <c r="C11" s="191"/>
      <c r="D11" s="38"/>
      <c r="E11" s="190"/>
      <c r="F11" s="18" t="e">
        <f>'P&amp;L'!#REF!</f>
        <v>#REF!</v>
      </c>
      <c r="G11" s="18">
        <v>8005</v>
      </c>
      <c r="H11" s="18" t="e">
        <f t="shared" si="0"/>
        <v>#REF!</v>
      </c>
    </row>
    <row r="12" spans="1:8">
      <c r="A12" s="69" t="s">
        <v>362</v>
      </c>
      <c r="B12" s="69"/>
      <c r="C12" s="69"/>
      <c r="D12" s="38"/>
      <c r="E12" s="48"/>
      <c r="F12" s="18">
        <f>'P&amp;L'!G12</f>
        <v>11495</v>
      </c>
      <c r="G12" s="18">
        <v>34887</v>
      </c>
      <c r="H12" s="18">
        <f t="shared" si="0"/>
        <v>-23392</v>
      </c>
    </row>
    <row r="13" spans="1:8">
      <c r="A13" s="69" t="s">
        <v>167</v>
      </c>
      <c r="B13" s="69"/>
      <c r="C13" s="69"/>
      <c r="D13" s="38"/>
      <c r="E13" s="48"/>
      <c r="F13" s="18" t="e">
        <f>'P&amp;L'!#REF!</f>
        <v>#REF!</v>
      </c>
      <c r="G13" s="18">
        <v>9216</v>
      </c>
      <c r="H13" s="18" t="e">
        <f t="shared" si="0"/>
        <v>#REF!</v>
      </c>
    </row>
    <row r="14" spans="1:8">
      <c r="A14" s="69" t="s">
        <v>363</v>
      </c>
      <c r="B14" s="69"/>
      <c r="C14" s="69"/>
      <c r="D14" s="38"/>
      <c r="E14" s="28"/>
      <c r="F14" s="18">
        <v>0</v>
      </c>
      <c r="G14" s="18">
        <v>0</v>
      </c>
      <c r="H14" s="18">
        <f t="shared" si="0"/>
        <v>0</v>
      </c>
    </row>
    <row r="15" spans="1:8">
      <c r="A15" s="69"/>
      <c r="B15" s="69"/>
      <c r="C15" s="69"/>
      <c r="D15" s="38"/>
      <c r="E15" s="28"/>
      <c r="F15" s="108" t="e">
        <f>SUM(F9:F14)</f>
        <v>#REF!</v>
      </c>
      <c r="G15" s="108">
        <f>SUM(G9:G14)</f>
        <v>2622104</v>
      </c>
      <c r="H15" s="108" t="e">
        <f>SUM(H9:H14)</f>
        <v>#REF!</v>
      </c>
    </row>
    <row r="16" spans="1:8">
      <c r="A16" s="69"/>
      <c r="B16" s="69"/>
      <c r="C16" s="69"/>
      <c r="D16" s="38"/>
      <c r="E16" s="28"/>
      <c r="F16" s="25"/>
      <c r="G16" s="25"/>
      <c r="H16" s="25"/>
    </row>
    <row r="17" spans="1:10">
      <c r="A17" s="69" t="s">
        <v>612</v>
      </c>
      <c r="B17" s="69"/>
      <c r="C17" s="69"/>
      <c r="D17" s="38"/>
      <c r="E17" s="48"/>
      <c r="F17" s="18"/>
      <c r="G17" s="18"/>
      <c r="H17" s="18"/>
    </row>
    <row r="18" spans="1:10">
      <c r="A18" s="192" t="s">
        <v>83</v>
      </c>
      <c r="B18" s="69"/>
      <c r="C18" s="69"/>
      <c r="D18" s="38"/>
      <c r="E18" s="190"/>
      <c r="F18" s="25" t="e">
        <f>'P&amp;L'!#REF!</f>
        <v>#REF!</v>
      </c>
      <c r="G18" s="25">
        <v>777634</v>
      </c>
      <c r="H18" s="25" t="e">
        <f>F18-G18</f>
        <v>#REF!</v>
      </c>
    </row>
    <row r="19" spans="1:10">
      <c r="A19" s="191" t="s">
        <v>157</v>
      </c>
      <c r="B19" s="69"/>
      <c r="C19" s="69"/>
      <c r="D19" s="38"/>
      <c r="E19" s="190"/>
      <c r="F19" s="25">
        <v>0</v>
      </c>
      <c r="G19" s="25">
        <v>0</v>
      </c>
      <c r="H19" s="25">
        <f>F19-G19</f>
        <v>0</v>
      </c>
    </row>
    <row r="20" spans="1:10">
      <c r="A20" s="107"/>
      <c r="B20" s="193"/>
      <c r="C20" s="193"/>
      <c r="D20" s="38"/>
      <c r="E20" s="28"/>
      <c r="F20" s="108" t="e">
        <f>F18+F19</f>
        <v>#REF!</v>
      </c>
      <c r="G20" s="108">
        <f>G18+G19</f>
        <v>777634</v>
      </c>
      <c r="H20" s="108" t="e">
        <f>H18+H19</f>
        <v>#REF!</v>
      </c>
    </row>
    <row r="21" spans="1:10">
      <c r="A21" s="107"/>
      <c r="B21" s="193"/>
      <c r="C21" s="193"/>
      <c r="D21" s="38"/>
      <c r="E21" s="28"/>
      <c r="F21" s="25"/>
      <c r="G21" s="25"/>
      <c r="H21" s="25"/>
    </row>
    <row r="22" spans="1:10">
      <c r="A22" s="107" t="s">
        <v>110</v>
      </c>
      <c r="B22" s="193"/>
      <c r="C22" s="193"/>
      <c r="D22" s="38"/>
      <c r="E22" s="28"/>
      <c r="F22" s="25" t="e">
        <f>F15+F20</f>
        <v>#REF!</v>
      </c>
      <c r="G22" s="25">
        <f>G15+G20</f>
        <v>3399738</v>
      </c>
      <c r="H22" s="25" t="e">
        <f>H15+H20</f>
        <v>#REF!</v>
      </c>
    </row>
    <row r="23" spans="1:10">
      <c r="A23" s="107"/>
      <c r="B23" s="193"/>
      <c r="C23" s="193"/>
      <c r="D23" s="38"/>
      <c r="E23" s="28"/>
      <c r="F23" s="25"/>
      <c r="G23" s="25"/>
      <c r="H23" s="25"/>
    </row>
    <row r="24" spans="1:10">
      <c r="A24" s="194" t="s">
        <v>170</v>
      </c>
      <c r="B24" s="194"/>
      <c r="C24" s="194"/>
      <c r="D24" s="38"/>
      <c r="E24" s="190"/>
      <c r="F24" s="18"/>
      <c r="G24" s="18"/>
      <c r="H24" s="18"/>
    </row>
    <row r="25" spans="1:10">
      <c r="A25" s="69" t="s">
        <v>73</v>
      </c>
      <c r="B25" s="194"/>
      <c r="C25" s="194"/>
      <c r="D25" s="38"/>
      <c r="E25" s="190"/>
      <c r="F25" s="24">
        <f>ROUND('P&amp;L'!G15,0)</f>
        <v>0</v>
      </c>
      <c r="G25" s="24">
        <v>16668</v>
      </c>
      <c r="H25" s="24">
        <f t="shared" ref="H25:H37" si="1">F25-G25</f>
        <v>-16668</v>
      </c>
    </row>
    <row r="26" spans="1:10">
      <c r="A26" s="69" t="s">
        <v>168</v>
      </c>
      <c r="B26" s="69"/>
      <c r="C26" s="69"/>
      <c r="D26" s="38"/>
      <c r="E26" s="195"/>
      <c r="F26" s="27">
        <f>'P&amp;L'!G16</f>
        <v>35529</v>
      </c>
      <c r="G26" s="27">
        <v>243213</v>
      </c>
      <c r="H26" s="27">
        <f t="shared" si="1"/>
        <v>-207684</v>
      </c>
      <c r="J26" s="186">
        <f>102649/116*100</f>
        <v>88490.517241379319</v>
      </c>
    </row>
    <row r="27" spans="1:10">
      <c r="A27" s="69" t="s">
        <v>568</v>
      </c>
      <c r="B27" s="69"/>
      <c r="C27" s="69"/>
      <c r="D27" s="38"/>
      <c r="E27" s="195"/>
      <c r="F27" s="27">
        <f>'P&amp;L'!G17</f>
        <v>5770</v>
      </c>
      <c r="G27" s="27">
        <v>45801</v>
      </c>
      <c r="H27" s="27">
        <f t="shared" si="1"/>
        <v>-40031</v>
      </c>
      <c r="J27" s="186">
        <f>ROUND(J26,0)</f>
        <v>88491</v>
      </c>
    </row>
    <row r="28" spans="1:10">
      <c r="A28" s="69" t="s">
        <v>620</v>
      </c>
      <c r="B28" s="69"/>
      <c r="C28" s="69"/>
      <c r="D28" s="38"/>
      <c r="E28" s="195"/>
      <c r="F28" s="27">
        <f>'P&amp;L'!G18</f>
        <v>5674</v>
      </c>
      <c r="G28" s="27">
        <v>43046</v>
      </c>
      <c r="H28" s="27">
        <f t="shared" si="1"/>
        <v>-37372</v>
      </c>
    </row>
    <row r="29" spans="1:10">
      <c r="A29" s="69" t="s">
        <v>490</v>
      </c>
      <c r="B29" s="69"/>
      <c r="C29" s="69"/>
      <c r="D29" s="38"/>
      <c r="E29" s="190"/>
      <c r="F29" s="27">
        <f>'P&amp;L'!G21</f>
        <v>1122</v>
      </c>
      <c r="G29" s="27">
        <v>23313</v>
      </c>
      <c r="H29" s="27">
        <f t="shared" si="1"/>
        <v>-22191</v>
      </c>
      <c r="J29" s="186">
        <f>J27*16%</f>
        <v>14158.56</v>
      </c>
    </row>
    <row r="30" spans="1:10">
      <c r="A30" s="69" t="s">
        <v>436</v>
      </c>
      <c r="B30" s="69"/>
      <c r="C30" s="69"/>
      <c r="D30" s="38"/>
      <c r="E30" s="190"/>
      <c r="F30" s="27">
        <f>'P&amp;L'!G22</f>
        <v>47</v>
      </c>
      <c r="G30" s="27">
        <v>2399</v>
      </c>
      <c r="H30" s="27">
        <f t="shared" si="1"/>
        <v>-2352</v>
      </c>
      <c r="J30" s="186">
        <f>ROUND(J29,0)</f>
        <v>14159</v>
      </c>
    </row>
    <row r="31" spans="1:10">
      <c r="A31" s="69" t="s">
        <v>418</v>
      </c>
      <c r="B31" s="69"/>
      <c r="C31" s="69"/>
      <c r="D31" s="38"/>
      <c r="E31" s="190"/>
      <c r="F31" s="27" t="e">
        <f>'P&amp;L'!#REF!</f>
        <v>#REF!</v>
      </c>
      <c r="G31" s="27">
        <v>0</v>
      </c>
      <c r="H31" s="27" t="e">
        <f t="shared" si="1"/>
        <v>#REF!</v>
      </c>
    </row>
    <row r="32" spans="1:10">
      <c r="A32" s="69" t="s">
        <v>489</v>
      </c>
      <c r="B32" s="47"/>
      <c r="C32" s="47"/>
      <c r="D32" s="38"/>
      <c r="E32" s="196"/>
      <c r="F32" s="27">
        <f>'P&amp;L'!G23</f>
        <v>118</v>
      </c>
      <c r="G32" s="27">
        <v>772</v>
      </c>
      <c r="H32" s="27">
        <f t="shared" si="1"/>
        <v>-654</v>
      </c>
      <c r="J32" s="186">
        <f>J27+J30</f>
        <v>102650</v>
      </c>
    </row>
    <row r="33" spans="1:10">
      <c r="A33" s="69" t="s">
        <v>169</v>
      </c>
      <c r="B33" s="47"/>
      <c r="C33" s="47"/>
      <c r="D33" s="38"/>
      <c r="E33" s="196"/>
      <c r="F33" s="27" t="e">
        <f>'P&amp;L'!#REF!</f>
        <v>#REF!</v>
      </c>
      <c r="G33" s="27">
        <v>35711</v>
      </c>
      <c r="H33" s="27" t="e">
        <f t="shared" si="1"/>
        <v>#REF!</v>
      </c>
    </row>
    <row r="34" spans="1:10">
      <c r="A34" s="69" t="s">
        <v>392</v>
      </c>
      <c r="B34" s="47"/>
      <c r="C34" s="47"/>
      <c r="D34" s="38"/>
      <c r="E34" s="87"/>
      <c r="F34" s="27">
        <v>0</v>
      </c>
      <c r="G34" s="27">
        <v>0</v>
      </c>
      <c r="H34" s="27">
        <f t="shared" si="1"/>
        <v>0</v>
      </c>
    </row>
    <row r="35" spans="1:10">
      <c r="A35" s="69" t="s">
        <v>256</v>
      </c>
      <c r="B35" s="47"/>
      <c r="C35" s="38"/>
      <c r="D35" s="38"/>
      <c r="E35" s="196"/>
      <c r="F35" s="27">
        <v>0</v>
      </c>
      <c r="G35" s="27">
        <v>0</v>
      </c>
      <c r="H35" s="27">
        <f t="shared" si="1"/>
        <v>0</v>
      </c>
    </row>
    <row r="36" spans="1:10">
      <c r="A36" s="38" t="s">
        <v>295</v>
      </c>
      <c r="B36" s="38"/>
      <c r="C36" s="38"/>
      <c r="D36" s="38"/>
      <c r="E36" s="190"/>
      <c r="F36" s="27">
        <f>'P&amp;L'!G27</f>
        <v>25</v>
      </c>
      <c r="G36" s="27">
        <v>500</v>
      </c>
      <c r="H36" s="27">
        <f t="shared" si="1"/>
        <v>-475</v>
      </c>
    </row>
    <row r="37" spans="1:10" s="317" customFormat="1">
      <c r="A37" s="233" t="s">
        <v>55</v>
      </c>
      <c r="B37" s="337"/>
      <c r="C37" s="337"/>
      <c r="D37" s="16"/>
      <c r="E37" s="338"/>
      <c r="F37" s="29">
        <f>'P&amp;L'!G28</f>
        <v>0</v>
      </c>
      <c r="G37" s="29">
        <v>621</v>
      </c>
      <c r="H37" s="29">
        <f t="shared" si="1"/>
        <v>-621</v>
      </c>
      <c r="I37" s="318"/>
    </row>
    <row r="38" spans="1:10">
      <c r="A38" s="21"/>
      <c r="B38" s="16"/>
      <c r="C38" s="16"/>
      <c r="D38" s="16"/>
      <c r="E38" s="328"/>
      <c r="F38" s="25" t="e">
        <f>SUM(F25:F37)</f>
        <v>#REF!</v>
      </c>
      <c r="G38" s="25">
        <f>SUM(G25:G37)</f>
        <v>412044</v>
      </c>
      <c r="H38" s="25" t="e">
        <f>ROUNDUP(SUM(H25:H37),0)</f>
        <v>#REF!</v>
      </c>
      <c r="I38" s="319">
        <v>569467.73615999997</v>
      </c>
      <c r="J38" s="320" t="e">
        <f>I38-H38</f>
        <v>#REF!</v>
      </c>
    </row>
    <row r="39" spans="1:10">
      <c r="A39" s="38"/>
      <c r="B39" s="38"/>
      <c r="C39" s="38"/>
      <c r="D39" s="38"/>
      <c r="E39" s="190"/>
      <c r="F39" s="25"/>
      <c r="G39" s="25"/>
      <c r="H39" s="25"/>
    </row>
    <row r="40" spans="1:10">
      <c r="A40" s="194" t="s">
        <v>84</v>
      </c>
      <c r="B40" s="194"/>
      <c r="C40" s="194"/>
      <c r="D40" s="38"/>
      <c r="E40" s="190"/>
      <c r="F40" s="108" t="e">
        <f>F22-F38</f>
        <v>#REF!</v>
      </c>
      <c r="G40" s="108">
        <f>G22-G38</f>
        <v>2987694</v>
      </c>
      <c r="H40" s="108" t="e">
        <f>H22-H38</f>
        <v>#REF!</v>
      </c>
    </row>
    <row r="41" spans="1:10">
      <c r="A41" s="194"/>
      <c r="B41" s="194"/>
      <c r="C41" s="194"/>
      <c r="D41" s="38"/>
      <c r="E41" s="190"/>
      <c r="F41" s="25"/>
      <c r="G41" s="25"/>
      <c r="H41" s="25"/>
    </row>
    <row r="42" spans="1:10">
      <c r="A42" s="69" t="s">
        <v>3</v>
      </c>
      <c r="B42" s="69"/>
      <c r="C42" s="69"/>
      <c r="D42" s="38"/>
      <c r="E42" s="28"/>
      <c r="F42" s="18"/>
      <c r="G42" s="18"/>
      <c r="H42" s="18"/>
    </row>
    <row r="43" spans="1:10">
      <c r="A43" s="69" t="s">
        <v>85</v>
      </c>
      <c r="B43" s="69"/>
      <c r="C43" s="69"/>
      <c r="D43" s="38"/>
      <c r="E43" s="28"/>
      <c r="F43" s="18">
        <f>'P&amp;L'!G34</f>
        <v>-201</v>
      </c>
      <c r="G43" s="197">
        <v>-124398</v>
      </c>
      <c r="H43" s="18">
        <f>F43-G43</f>
        <v>124197</v>
      </c>
      <c r="J43" s="186">
        <v>431224</v>
      </c>
    </row>
    <row r="44" spans="1:10">
      <c r="A44" s="69"/>
      <c r="B44" s="69"/>
      <c r="C44" s="69"/>
      <c r="D44" s="38"/>
      <c r="E44" s="28"/>
      <c r="F44" s="18"/>
      <c r="G44" s="197"/>
      <c r="H44" s="18"/>
    </row>
    <row r="45" spans="1:10" s="317" customFormat="1">
      <c r="A45" s="370" t="s">
        <v>296</v>
      </c>
      <c r="B45" s="370"/>
      <c r="C45" s="370"/>
      <c r="D45" s="16"/>
      <c r="E45" s="369"/>
      <c r="F45" s="18">
        <f>'P&amp;L'!G35</f>
        <v>0</v>
      </c>
      <c r="G45" s="197">
        <v>-57280</v>
      </c>
      <c r="H45" s="18">
        <f>F45-G45</f>
        <v>57280</v>
      </c>
    </row>
    <row r="46" spans="1:10">
      <c r="A46" s="38"/>
      <c r="B46" s="194"/>
      <c r="C46" s="194"/>
      <c r="D46" s="38"/>
      <c r="E46" s="190"/>
      <c r="F46" s="25"/>
      <c r="G46" s="25"/>
      <c r="H46" s="25"/>
      <c r="J46" s="186">
        <v>435272</v>
      </c>
    </row>
    <row r="47" spans="1:10">
      <c r="A47" s="194" t="s">
        <v>86</v>
      </c>
      <c r="B47" s="194"/>
      <c r="C47" s="194"/>
      <c r="D47" s="38"/>
      <c r="E47" s="190"/>
      <c r="F47" s="108" t="e">
        <f>F40+F43+F45</f>
        <v>#REF!</v>
      </c>
      <c r="G47" s="108">
        <f>G40+G43+G45</f>
        <v>2806016</v>
      </c>
      <c r="H47" s="108" t="e">
        <f>H40+H43+H45</f>
        <v>#REF!</v>
      </c>
      <c r="I47" s="319">
        <v>380323.84284</v>
      </c>
      <c r="J47" s="186">
        <f>J46-J43</f>
        <v>4048</v>
      </c>
    </row>
    <row r="48" spans="1:10">
      <c r="A48" s="194"/>
      <c r="B48" s="194"/>
      <c r="C48" s="194"/>
      <c r="D48" s="38"/>
      <c r="E48" s="190"/>
      <c r="F48" s="25"/>
      <c r="G48" s="25"/>
      <c r="H48" s="25"/>
      <c r="I48" s="320" t="e">
        <f>H47-I47</f>
        <v>#REF!</v>
      </c>
    </row>
    <row r="49" spans="1:8">
      <c r="A49" s="38" t="s">
        <v>196</v>
      </c>
      <c r="B49" s="194"/>
      <c r="C49" s="194"/>
      <c r="D49" s="38"/>
      <c r="E49" s="190"/>
      <c r="F49" s="25">
        <v>0</v>
      </c>
      <c r="G49" s="25">
        <v>0</v>
      </c>
      <c r="H49" s="25"/>
    </row>
    <row r="50" spans="1:8">
      <c r="A50" s="38"/>
      <c r="B50" s="194"/>
      <c r="C50" s="194"/>
      <c r="D50" s="38"/>
      <c r="E50" s="190"/>
      <c r="F50" s="25"/>
      <c r="G50" s="25"/>
      <c r="H50" s="25"/>
    </row>
    <row r="51" spans="1:8" ht="12.75" thickBot="1">
      <c r="A51" s="194" t="s">
        <v>87</v>
      </c>
      <c r="B51" s="194"/>
      <c r="C51" s="194"/>
      <c r="D51" s="69"/>
      <c r="E51" s="198"/>
      <c r="F51" s="199" t="e">
        <f>F47-F49</f>
        <v>#REF!</v>
      </c>
      <c r="G51" s="199">
        <f>G47-G49</f>
        <v>2806016</v>
      </c>
      <c r="H51" s="199" t="e">
        <f>H47-H49</f>
        <v>#REF!</v>
      </c>
    </row>
    <row r="52" spans="1:8" ht="12.75" thickTop="1">
      <c r="A52" s="200"/>
      <c r="B52" s="201"/>
      <c r="C52" s="201"/>
      <c r="D52" s="202"/>
      <c r="E52" s="198"/>
      <c r="F52" s="203"/>
      <c r="G52" s="203"/>
      <c r="H52" s="203"/>
    </row>
    <row r="55" spans="1:8">
      <c r="F55" s="320" t="e">
        <f>F51-'P&amp;L'!G41</f>
        <v>#REF!</v>
      </c>
    </row>
  </sheetData>
  <customSheetViews>
    <customSheetView guid="{84FBBE83-FF6F-4C76-A58E-D04643F715A5}" scale="110" showPageBreaks="1" printArea="1" view="pageBreakPreview" topLeftCell="A34">
      <selection activeCell="K26" sqref="K26"/>
      <colBreaks count="1" manualBreakCount="1">
        <brk id="8" max="1048575" man="1"/>
      </colBreaks>
      <pageMargins left="0.75" right="0.75" top="1" bottom="1" header="0.5" footer="0.5"/>
      <pageSetup paperSize="9" scale="82" orientation="portrait" r:id="rId1"/>
      <headerFooter alignWithMargins="0"/>
    </customSheetView>
  </customSheetViews>
  <mergeCells count="1">
    <mergeCell ref="F7:H7"/>
  </mergeCells>
  <phoneticPr fontId="28" type="noConversion"/>
  <pageMargins left="0.75" right="0.75" top="1" bottom="1" header="0.5" footer="0.5"/>
  <pageSetup paperSize="9" scale="82" orientation="portrait" r:id="rId2"/>
  <headerFooter alignWithMargins="0"/>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1"/>
  </sheetPr>
  <dimension ref="A1:II40"/>
  <sheetViews>
    <sheetView view="pageBreakPreview" topLeftCell="A10" zoomScaleSheetLayoutView="100" workbookViewId="0">
      <selection activeCell="I1" sqref="I1:N1048576"/>
    </sheetView>
  </sheetViews>
  <sheetFormatPr defaultRowHeight="12"/>
  <cols>
    <col min="1" max="1" width="5.125" style="18" customWidth="1"/>
    <col min="2" max="2" width="3.625" style="18" customWidth="1"/>
    <col min="3" max="3" width="33.375" style="18" customWidth="1"/>
    <col min="4" max="4" width="4.375" style="18" customWidth="1"/>
    <col min="5" max="5" width="11.625" style="30" customWidth="1"/>
    <col min="6" max="6" width="1.25" style="18" customWidth="1"/>
    <col min="7" max="7" width="11.75" style="18" customWidth="1"/>
    <col min="8" max="8" width="1.25" style="18" customWidth="1"/>
    <col min="9" max="16384" width="9" style="18"/>
  </cols>
  <sheetData>
    <row r="1" spans="1:8">
      <c r="A1" s="14" t="s">
        <v>657</v>
      </c>
      <c r="B1" s="14"/>
      <c r="C1" s="14"/>
      <c r="D1" s="14"/>
      <c r="E1" s="14"/>
      <c r="F1" s="14"/>
      <c r="G1" s="14"/>
      <c r="H1" s="14"/>
    </row>
    <row r="2" spans="1:8">
      <c r="A2" s="519" t="s">
        <v>339</v>
      </c>
      <c r="B2" s="65"/>
      <c r="C2" s="65"/>
      <c r="D2" s="65"/>
      <c r="E2" s="65"/>
      <c r="F2" s="65"/>
      <c r="G2" s="65"/>
      <c r="H2" s="30"/>
    </row>
    <row r="3" spans="1:8">
      <c r="A3" s="99" t="s">
        <v>677</v>
      </c>
      <c r="B3" s="65"/>
      <c r="C3" s="65"/>
      <c r="D3" s="65"/>
      <c r="E3" s="65"/>
      <c r="F3" s="65"/>
      <c r="G3" s="65"/>
      <c r="H3" s="30"/>
    </row>
    <row r="4" spans="1:8">
      <c r="A4" s="99"/>
      <c r="B4" s="65"/>
      <c r="C4" s="65"/>
      <c r="D4" s="65"/>
      <c r="E4" s="524"/>
      <c r="F4" s="524"/>
      <c r="G4" s="527" t="s">
        <v>662</v>
      </c>
      <c r="H4" s="30"/>
    </row>
    <row r="5" spans="1:8">
      <c r="A5" s="99"/>
      <c r="B5" s="65"/>
      <c r="C5" s="65"/>
      <c r="D5" s="65"/>
      <c r="E5" s="471"/>
      <c r="F5" s="298"/>
      <c r="G5" s="527" t="s">
        <v>663</v>
      </c>
      <c r="H5" s="30"/>
    </row>
    <row r="6" spans="1:8" s="145" customFormat="1">
      <c r="E6" s="144" t="s">
        <v>426</v>
      </c>
      <c r="F6" s="539"/>
      <c r="G6" s="527" t="s">
        <v>404</v>
      </c>
      <c r="H6" s="147"/>
    </row>
    <row r="7" spans="1:8" s="145" customFormat="1">
      <c r="E7" s="144"/>
      <c r="F7" s="540"/>
      <c r="G7" s="526" t="s">
        <v>530</v>
      </c>
      <c r="H7" s="470"/>
    </row>
    <row r="8" spans="1:8" s="149" customFormat="1" ht="11.25"/>
    <row r="9" spans="1:8" s="149" customFormat="1" ht="11.25">
      <c r="A9" s="154" t="s">
        <v>552</v>
      </c>
      <c r="E9" s="152"/>
      <c r="F9" s="151"/>
      <c r="G9" s="151">
        <v>12046</v>
      </c>
      <c r="H9" s="151"/>
    </row>
    <row r="10" spans="1:8" s="149" customFormat="1" ht="11.25">
      <c r="A10" s="154"/>
    </row>
    <row r="11" spans="1:8" s="149" customFormat="1" ht="11.25">
      <c r="A11" s="159" t="s">
        <v>333</v>
      </c>
    </row>
    <row r="12" spans="1:8" s="149" customFormat="1" ht="11.25">
      <c r="A12" s="154"/>
    </row>
    <row r="13" spans="1:8" s="149" customFormat="1" ht="11.25">
      <c r="A13" s="154"/>
    </row>
    <row r="14" spans="1:8" s="149" customFormat="1" ht="11.25">
      <c r="A14" s="154" t="s">
        <v>751</v>
      </c>
    </row>
    <row r="15" spans="1:8" s="149" customFormat="1" ht="11.25">
      <c r="A15" s="299" t="s">
        <v>752</v>
      </c>
      <c r="E15" s="152">
        <v>3.2</v>
      </c>
      <c r="G15" s="149">
        <v>-246515</v>
      </c>
    </row>
    <row r="16" spans="1:8" s="149" customFormat="1" ht="11.25">
      <c r="A16" s="154"/>
    </row>
    <row r="17" spans="1:243" s="149" customFormat="1" thickBot="1">
      <c r="A17" s="159" t="s">
        <v>753</v>
      </c>
      <c r="G17" s="160">
        <v>-234469</v>
      </c>
    </row>
    <row r="18" spans="1:243" s="149" customFormat="1" thickTop="1">
      <c r="A18" s="159" t="s">
        <v>617</v>
      </c>
      <c r="E18" s="151"/>
      <c r="G18" s="151"/>
    </row>
    <row r="19" spans="1:243">
      <c r="A19" s="66"/>
      <c r="B19" s="52"/>
      <c r="C19" s="52"/>
      <c r="D19" s="52"/>
      <c r="E19" s="67"/>
      <c r="F19" s="52"/>
      <c r="G19" s="52"/>
    </row>
    <row r="20" spans="1:243" s="16" customFormat="1">
      <c r="A20" s="375" t="s">
        <v>802</v>
      </c>
      <c r="B20" s="296"/>
      <c r="C20" s="296"/>
      <c r="D20" s="296"/>
      <c r="E20" s="296"/>
      <c r="F20" s="296"/>
      <c r="G20" s="296"/>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row>
    <row r="21" spans="1:243" s="16" customFormat="1">
      <c r="A21" s="293"/>
      <c r="B21" s="293"/>
      <c r="C21" s="293"/>
      <c r="D21" s="293"/>
      <c r="E21" s="293"/>
      <c r="F21" s="293"/>
      <c r="G21" s="293"/>
      <c r="H21" s="25"/>
    </row>
    <row r="22" spans="1:243" s="16" customFormat="1" ht="12" customHeight="1">
      <c r="A22" s="185"/>
      <c r="B22" s="185"/>
      <c r="C22" s="185"/>
      <c r="D22" s="185"/>
      <c r="E22" s="185"/>
      <c r="F22" s="185"/>
      <c r="G22" s="185"/>
      <c r="H22" s="25"/>
    </row>
    <row r="23" spans="1:243" s="16" customFormat="1" ht="12" customHeight="1">
      <c r="A23" s="185"/>
      <c r="B23" s="185"/>
      <c r="C23" s="185"/>
      <c r="D23" s="185"/>
      <c r="E23" s="185"/>
      <c r="F23" s="185"/>
      <c r="G23" s="185"/>
      <c r="H23" s="25"/>
    </row>
    <row r="24" spans="1:243" s="16" customFormat="1" ht="12" customHeight="1">
      <c r="A24" s="185"/>
      <c r="B24" s="185"/>
      <c r="C24" s="185"/>
      <c r="D24" s="185"/>
      <c r="E24" s="185"/>
      <c r="F24" s="185"/>
      <c r="G24" s="185"/>
      <c r="H24" s="25"/>
    </row>
    <row r="25" spans="1:243" s="16" customFormat="1" ht="12" customHeight="1">
      <c r="E25" s="17"/>
      <c r="F25" s="25"/>
      <c r="H25" s="25"/>
    </row>
    <row r="26" spans="1:243" s="16" customFormat="1" ht="12" customHeight="1">
      <c r="A26" s="311" t="s">
        <v>58</v>
      </c>
      <c r="B26" s="39"/>
      <c r="C26" s="15"/>
      <c r="D26" s="15"/>
      <c r="E26" s="15"/>
      <c r="F26" s="15"/>
      <c r="G26" s="15"/>
      <c r="H26" s="39"/>
    </row>
    <row r="27" spans="1:243" s="16" customFormat="1">
      <c r="A27" s="311" t="s">
        <v>59</v>
      </c>
      <c r="B27" s="39"/>
      <c r="C27" s="15"/>
      <c r="D27" s="15"/>
      <c r="E27" s="15"/>
      <c r="F27" s="15"/>
      <c r="G27" s="15"/>
      <c r="H27" s="39"/>
    </row>
    <row r="28" spans="1:243" s="16" customFormat="1">
      <c r="A28" s="39"/>
      <c r="B28" s="39"/>
      <c r="C28" s="39"/>
      <c r="D28" s="15"/>
      <c r="E28" s="15"/>
      <c r="F28" s="15"/>
      <c r="G28" s="15"/>
      <c r="H28" s="15"/>
    </row>
    <row r="29" spans="1:243" s="16" customFormat="1">
      <c r="A29" s="39"/>
      <c r="B29" s="39"/>
      <c r="C29" s="39"/>
      <c r="D29" s="15"/>
      <c r="E29" s="15"/>
      <c r="F29" s="15"/>
      <c r="G29" s="15"/>
      <c r="H29" s="15"/>
    </row>
    <row r="30" spans="1:243" s="16" customFormat="1">
      <c r="A30" s="39"/>
      <c r="B30" s="39"/>
      <c r="C30" s="39"/>
      <c r="D30" s="15"/>
      <c r="E30" s="15"/>
      <c r="F30" s="15"/>
      <c r="G30" s="15"/>
      <c r="H30" s="15"/>
    </row>
    <row r="31" spans="1:243" s="16" customFormat="1">
      <c r="A31" s="39"/>
      <c r="B31" s="39"/>
      <c r="C31" s="39"/>
      <c r="D31" s="15"/>
      <c r="E31" s="15"/>
      <c r="F31" s="15"/>
      <c r="G31" s="15"/>
      <c r="H31" s="15"/>
    </row>
    <row r="32" spans="1:243" s="16" customFormat="1">
      <c r="A32" s="39"/>
      <c r="B32" s="39"/>
      <c r="C32" s="39"/>
      <c r="D32" s="15"/>
      <c r="E32" s="15"/>
      <c r="F32" s="15"/>
      <c r="G32" s="15"/>
      <c r="H32" s="15"/>
    </row>
    <row r="33" spans="1:243" s="16" customFormat="1">
      <c r="D33" s="19"/>
      <c r="E33" s="19"/>
      <c r="F33" s="19"/>
      <c r="G33" s="19"/>
      <c r="H33" s="19"/>
    </row>
    <row r="34" spans="1:243" s="16" customFormat="1">
      <c r="A34" s="81" t="s">
        <v>811</v>
      </c>
    </row>
    <row r="35" spans="1:243" s="42" customFormat="1">
      <c r="A35" s="311" t="s">
        <v>652</v>
      </c>
      <c r="B35" s="312"/>
      <c r="C35" s="312"/>
      <c r="D35" s="312"/>
      <c r="E35" s="312"/>
      <c r="F35" s="312"/>
      <c r="G35" s="312"/>
      <c r="H35" s="312"/>
    </row>
    <row r="36" spans="1:243" s="16" customFormat="1">
      <c r="E36" s="17"/>
      <c r="F36" s="18"/>
    </row>
    <row r="37" spans="1:243" s="16" customFormat="1">
      <c r="E37" s="17"/>
      <c r="F37" s="18"/>
    </row>
    <row r="38" spans="1:243" s="16" customFormat="1">
      <c r="E38" s="17"/>
      <c r="F38" s="18"/>
    </row>
    <row r="39" spans="1:243" s="16" customFormat="1">
      <c r="D39" s="17"/>
      <c r="E39" s="18"/>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5"/>
      <c r="HM39" s="25"/>
      <c r="HN39" s="25"/>
      <c r="HO39" s="25"/>
      <c r="HP39" s="25"/>
      <c r="HQ39" s="25"/>
      <c r="HR39" s="25"/>
      <c r="HS39" s="25"/>
      <c r="HT39" s="25"/>
      <c r="HU39" s="25"/>
      <c r="HV39" s="25"/>
      <c r="HW39" s="25"/>
      <c r="HX39" s="25"/>
      <c r="HY39" s="25"/>
      <c r="HZ39" s="25"/>
      <c r="IA39" s="25"/>
      <c r="IB39" s="25"/>
      <c r="IC39" s="25"/>
      <c r="ID39" s="25"/>
      <c r="IE39" s="25"/>
      <c r="IF39" s="25"/>
      <c r="IG39" s="25"/>
      <c r="IH39" s="25"/>
      <c r="II39" s="25"/>
    </row>
    <row r="40" spans="1:243" s="16" customFormat="1">
      <c r="D40" s="17"/>
      <c r="E40" s="18"/>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c r="II40" s="25"/>
    </row>
  </sheetData>
  <customSheetViews>
    <customSheetView guid="{84FBBE83-FF6F-4C76-A58E-D04643F715A5}" showPageBreaks="1" printArea="1" view="pageBreakPreview">
      <selection activeCell="K26" sqref="K26"/>
      <pageMargins left="0.75" right="0.5" top="0.5" bottom="0.25" header="0" footer="0"/>
      <printOptions horizontalCentered="1"/>
      <pageSetup paperSize="9" orientation="portrait" r:id="rId1"/>
      <headerFooter alignWithMargins="0">
        <oddFooter>&amp;C3 of 11</oddFooter>
      </headerFooter>
    </customSheetView>
  </customSheetViews>
  <phoneticPr fontId="7" type="noConversion"/>
  <printOptions horizontalCentered="1"/>
  <pageMargins left="0.75" right="0.5" top="0.5" bottom="0.25" header="0" footer="0"/>
  <pageSetup paperSize="9" orientation="portrait" r:id="rId2"/>
  <headerFooter alignWithMargins="0">
    <oddFooter>&amp;C3 of 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110" zoomScaleSheetLayoutView="110" workbookViewId="0">
      <selection activeCell="K26" sqref="K26"/>
    </sheetView>
  </sheetViews>
  <sheetFormatPr defaultRowHeight="15.75"/>
  <cols>
    <col min="1" max="1" width="5.125" customWidth="1"/>
    <col min="2" max="2" width="3.625" style="18" customWidth="1"/>
    <col min="3" max="3" width="24.25" style="18" customWidth="1"/>
    <col min="4" max="4" width="4.375" style="18" customWidth="1"/>
    <col min="5" max="5" width="14.75" customWidth="1"/>
    <col min="6" max="6" width="12.625" customWidth="1"/>
    <col min="7" max="7" width="10.75" bestFit="1" customWidth="1"/>
  </cols>
  <sheetData>
    <row r="1" spans="1:7">
      <c r="A1" s="14" t="str">
        <f>BS!$A$1</f>
        <v>NIT ISLAMIC EQUITY FUND</v>
      </c>
      <c r="B1" s="14"/>
      <c r="C1" s="14"/>
      <c r="D1" s="14"/>
      <c r="G1" s="397" t="s">
        <v>610</v>
      </c>
    </row>
    <row r="2" spans="1:7">
      <c r="A2" s="56" t="s">
        <v>339</v>
      </c>
      <c r="B2" s="65"/>
      <c r="C2" s="65"/>
      <c r="D2" s="65"/>
    </row>
    <row r="3" spans="1:7">
      <c r="A3" s="99" t="str">
        <f>'P&amp;L'!$A$3</f>
        <v>FOR THE QUARTER ENDED SEPTEMBER 30, 2015</v>
      </c>
      <c r="B3" s="65"/>
      <c r="C3" s="65"/>
      <c r="D3" s="65"/>
    </row>
    <row r="4" spans="1:7">
      <c r="A4" s="99" t="s">
        <v>558</v>
      </c>
      <c r="B4" s="65"/>
      <c r="C4" s="65"/>
      <c r="D4" s="65"/>
    </row>
    <row r="5" spans="1:7">
      <c r="B5" s="65"/>
      <c r="C5" s="65"/>
      <c r="D5" s="65"/>
    </row>
    <row r="6" spans="1:7" ht="42" customHeight="1">
      <c r="B6" s="65"/>
      <c r="C6" s="65"/>
      <c r="D6" s="65"/>
      <c r="E6" s="250" t="s">
        <v>609</v>
      </c>
      <c r="F6" s="250" t="s">
        <v>611</v>
      </c>
      <c r="G6" s="250" t="s">
        <v>82</v>
      </c>
    </row>
    <row r="7" spans="1:7">
      <c r="A7" s="154" t="s">
        <v>552</v>
      </c>
      <c r="B7" s="300"/>
      <c r="C7" s="300"/>
      <c r="D7" s="300"/>
      <c r="E7" s="148">
        <f>'Other Comp Income'!G9</f>
        <v>12046</v>
      </c>
      <c r="F7" s="148">
        <v>-964290</v>
      </c>
      <c r="G7" s="148" t="e">
        <f>'Other Comp Income'!#REF!</f>
        <v>#REF!</v>
      </c>
    </row>
    <row r="8" spans="1:7" s="149" customFormat="1" ht="11.25">
      <c r="A8" s="154"/>
      <c r="G8" s="148"/>
    </row>
    <row r="9" spans="1:7">
      <c r="A9" s="159" t="s">
        <v>333</v>
      </c>
      <c r="B9" s="145"/>
      <c r="C9" s="145"/>
      <c r="D9" s="146"/>
      <c r="E9" s="148"/>
      <c r="G9" s="148"/>
    </row>
    <row r="10" spans="1:7" s="149" customFormat="1" ht="11.25">
      <c r="A10" s="154"/>
      <c r="G10" s="148"/>
    </row>
    <row r="11" spans="1:7">
      <c r="A11" s="154" t="s">
        <v>553</v>
      </c>
      <c r="B11" s="149"/>
      <c r="C11" s="149"/>
      <c r="D11" s="149"/>
      <c r="E11" s="148"/>
      <c r="G11" s="148"/>
    </row>
    <row r="12" spans="1:7">
      <c r="A12" s="161" t="s">
        <v>52</v>
      </c>
      <c r="B12" s="149"/>
      <c r="C12" s="149"/>
      <c r="D12" s="152"/>
      <c r="E12" s="148"/>
      <c r="G12" s="148"/>
    </row>
    <row r="13" spans="1:7">
      <c r="A13" s="299" t="s">
        <v>53</v>
      </c>
      <c r="B13" s="149"/>
      <c r="C13" s="149"/>
      <c r="D13" s="149"/>
      <c r="E13" s="148">
        <f>'Other Comp Income'!G15</f>
        <v>-246515</v>
      </c>
      <c r="F13" s="148">
        <v>6472300</v>
      </c>
      <c r="G13" s="148">
        <f>E13-F13</f>
        <v>-6718815</v>
      </c>
    </row>
    <row r="14" spans="1:7" s="149" customFormat="1" ht="11.25">
      <c r="A14" s="154"/>
      <c r="G14" s="148"/>
    </row>
    <row r="15" spans="1:7" ht="16.5" thickBot="1">
      <c r="A15" s="159" t="s">
        <v>559</v>
      </c>
      <c r="B15" s="149"/>
      <c r="C15" s="149"/>
      <c r="D15" s="149"/>
      <c r="E15" s="322">
        <f>E7+E13</f>
        <v>-234469</v>
      </c>
      <c r="F15" s="322">
        <f>F7+F13</f>
        <v>5508010</v>
      </c>
      <c r="G15" s="322" t="e">
        <f>SUM(G7:G14)</f>
        <v>#REF!</v>
      </c>
    </row>
    <row r="16" spans="1:7" ht="16.5" thickTop="1">
      <c r="A16" s="159"/>
      <c r="B16" s="149"/>
      <c r="C16" s="149"/>
      <c r="D16" s="149"/>
    </row>
    <row r="17" spans="2:4">
      <c r="B17" s="149"/>
      <c r="C17" s="149"/>
      <c r="D17" s="149"/>
    </row>
    <row r="18" spans="2:4">
      <c r="B18" s="149"/>
      <c r="C18" s="149"/>
      <c r="D18" s="152"/>
    </row>
    <row r="19" spans="2:4">
      <c r="B19" s="149"/>
      <c r="C19" s="149"/>
      <c r="D19" s="149"/>
    </row>
    <row r="20" spans="2:4">
      <c r="B20" s="149"/>
      <c r="C20" s="149"/>
      <c r="D20" s="149"/>
    </row>
    <row r="21" spans="2:4">
      <c r="B21" s="149"/>
      <c r="C21" s="149"/>
      <c r="D21" s="149"/>
    </row>
    <row r="22" spans="2:4">
      <c r="B22" s="52"/>
      <c r="C22" s="52"/>
      <c r="D22" s="52"/>
    </row>
    <row r="23" spans="2:4">
      <c r="B23" s="296"/>
      <c r="C23" s="296"/>
      <c r="D23" s="296"/>
    </row>
    <row r="24" spans="2:4">
      <c r="B24" s="293"/>
      <c r="C24" s="293"/>
      <c r="D24" s="293"/>
    </row>
    <row r="25" spans="2:4">
      <c r="B25" s="185"/>
      <c r="C25" s="185"/>
      <c r="D25" s="185"/>
    </row>
    <row r="26" spans="2:4">
      <c r="B26" s="185"/>
      <c r="C26" s="185"/>
      <c r="D26" s="185"/>
    </row>
    <row r="27" spans="2:4">
      <c r="B27" s="185"/>
      <c r="C27" s="185"/>
      <c r="D27" s="185"/>
    </row>
    <row r="28" spans="2:4">
      <c r="B28" s="16"/>
      <c r="C28" s="16"/>
      <c r="D28" s="16"/>
    </row>
    <row r="29" spans="2:4">
      <c r="B29" s="39"/>
      <c r="C29" s="15"/>
      <c r="D29" s="15"/>
    </row>
    <row r="30" spans="2:4">
      <c r="B30" s="39"/>
      <c r="C30" s="15"/>
      <c r="D30" s="15"/>
    </row>
    <row r="31" spans="2:4">
      <c r="B31" s="39"/>
      <c r="C31" s="39"/>
      <c r="D31" s="15"/>
    </row>
    <row r="32" spans="2:4">
      <c r="B32" s="16"/>
      <c r="C32" s="16"/>
      <c r="D32" s="19"/>
    </row>
    <row r="33" spans="2:4">
      <c r="B33" s="16"/>
      <c r="C33" s="16"/>
      <c r="D33" s="16"/>
    </row>
    <row r="34" spans="2:4">
      <c r="B34" s="312"/>
      <c r="C34" s="312"/>
      <c r="D34" s="312"/>
    </row>
    <row r="35" spans="2:4">
      <c r="B35" s="16"/>
      <c r="C35" s="16"/>
      <c r="D35" s="16"/>
    </row>
    <row r="36" spans="2:4">
      <c r="B36" s="16"/>
      <c r="C36" s="16"/>
      <c r="D36" s="16"/>
    </row>
    <row r="37" spans="2:4">
      <c r="B37" s="16"/>
      <c r="C37" s="16"/>
      <c r="D37" s="16"/>
    </row>
    <row r="38" spans="2:4">
      <c r="B38" s="16"/>
      <c r="C38" s="16"/>
      <c r="D38" s="16"/>
    </row>
    <row r="39" spans="2:4">
      <c r="B39" s="39"/>
      <c r="C39" s="39"/>
      <c r="D39" s="39"/>
    </row>
    <row r="40" spans="2:4">
      <c r="B40" s="39"/>
      <c r="C40" s="39"/>
      <c r="D40" s="39"/>
    </row>
    <row r="41" spans="2:4">
      <c r="B41" s="16"/>
      <c r="C41" s="16"/>
      <c r="D41" s="17"/>
    </row>
    <row r="42" spans="2:4">
      <c r="B42" s="16"/>
      <c r="C42" s="16"/>
      <c r="D42" s="17"/>
    </row>
  </sheetData>
  <customSheetViews>
    <customSheetView guid="{84FBBE83-FF6F-4C76-A58E-D04643F715A5}" scale="110" showPageBreaks="1" view="pageBreakPreview">
      <selection activeCell="F21" sqref="F21"/>
      <pageMargins left="0.7" right="0.7" top="0.75" bottom="0.75" header="0.3" footer="0.3"/>
      <pageSetup orientation="portrait" r:id="rId1"/>
    </customSheetView>
  </customSheetView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pageSetUpPr fitToPage="1"/>
  </sheetPr>
  <dimension ref="A1:HM41"/>
  <sheetViews>
    <sheetView view="pageBreakPreview" topLeftCell="A16" zoomScaleSheetLayoutView="100" workbookViewId="0">
      <selection activeCell="I1" sqref="I1:O1048576"/>
    </sheetView>
  </sheetViews>
  <sheetFormatPr defaultRowHeight="12"/>
  <cols>
    <col min="1" max="1" width="5.125" style="18" customWidth="1"/>
    <col min="2" max="2" width="3.625" style="18" customWidth="1"/>
    <col min="3" max="3" width="41.625" style="18" customWidth="1"/>
    <col min="4" max="4" width="6.25" style="18" customWidth="1"/>
    <col min="5" max="5" width="10" style="55" customWidth="1"/>
    <col min="6" max="6" width="1.25" style="18" customWidth="1"/>
    <col min="7" max="7" width="13.875" style="18" customWidth="1"/>
    <col min="8" max="8" width="1.25" style="18" customWidth="1"/>
    <col min="9" max="16384" width="9" style="18"/>
  </cols>
  <sheetData>
    <row r="1" spans="1:8">
      <c r="A1" s="14" t="s">
        <v>657</v>
      </c>
      <c r="B1" s="14"/>
      <c r="C1" s="14"/>
      <c r="D1" s="14"/>
      <c r="E1" s="40"/>
      <c r="F1" s="14"/>
      <c r="G1" s="14"/>
      <c r="H1" s="14"/>
    </row>
    <row r="2" spans="1:8">
      <c r="A2" s="519" t="s">
        <v>805</v>
      </c>
      <c r="B2" s="65"/>
      <c r="C2" s="65"/>
      <c r="D2" s="65"/>
      <c r="E2" s="545"/>
      <c r="F2" s="65"/>
      <c r="G2" s="65"/>
      <c r="H2" s="30"/>
    </row>
    <row r="3" spans="1:8">
      <c r="A3" s="99" t="s">
        <v>677</v>
      </c>
      <c r="B3" s="65"/>
      <c r="C3" s="65"/>
      <c r="D3" s="65"/>
      <c r="E3" s="546"/>
      <c r="F3" s="65"/>
      <c r="G3" s="65"/>
      <c r="H3" s="30"/>
    </row>
    <row r="4" spans="1:8">
      <c r="A4" s="99"/>
      <c r="B4" s="65"/>
      <c r="C4" s="65"/>
      <c r="D4" s="65"/>
      <c r="E4" s="446"/>
      <c r="F4" s="524"/>
      <c r="G4" s="527" t="s">
        <v>662</v>
      </c>
      <c r="H4" s="30"/>
    </row>
    <row r="5" spans="1:8">
      <c r="A5" s="99"/>
      <c r="B5" s="65"/>
      <c r="C5" s="65"/>
      <c r="D5" s="65"/>
      <c r="E5" s="446"/>
      <c r="F5" s="298"/>
      <c r="G5" s="527" t="s">
        <v>663</v>
      </c>
      <c r="H5" s="30"/>
    </row>
    <row r="6" spans="1:8" s="38" customFormat="1">
      <c r="D6" s="48"/>
      <c r="E6" s="547"/>
      <c r="F6" s="539"/>
      <c r="G6" s="527" t="s">
        <v>404</v>
      </c>
      <c r="H6" s="425"/>
    </row>
    <row r="7" spans="1:8" s="38" customFormat="1">
      <c r="E7" s="530"/>
      <c r="F7" s="540"/>
      <c r="G7" s="526" t="s">
        <v>530</v>
      </c>
      <c r="H7" s="467"/>
    </row>
    <row r="8" spans="1:8" s="38" customFormat="1">
      <c r="D8" s="435"/>
      <c r="E8" s="548"/>
      <c r="F8" s="544"/>
      <c r="G8" s="544"/>
      <c r="H8" s="468"/>
    </row>
    <row r="9" spans="1:8">
      <c r="A9" s="222" t="s">
        <v>257</v>
      </c>
      <c r="D9" s="195"/>
      <c r="E9" s="25"/>
      <c r="F9" s="25"/>
      <c r="G9" s="25">
        <v>10648</v>
      </c>
      <c r="H9" s="25"/>
    </row>
    <row r="10" spans="1:8">
      <c r="A10" s="35"/>
      <c r="E10" s="25"/>
    </row>
    <row r="11" spans="1:8">
      <c r="A11" s="35"/>
      <c r="E11" s="25"/>
    </row>
    <row r="12" spans="1:8">
      <c r="A12" s="222" t="s">
        <v>3</v>
      </c>
      <c r="E12" s="25"/>
    </row>
    <row r="13" spans="1:8">
      <c r="A13" s="243" t="s">
        <v>758</v>
      </c>
      <c r="E13" s="25"/>
    </row>
    <row r="14" spans="1:8">
      <c r="A14" s="243" t="s">
        <v>759</v>
      </c>
      <c r="E14" s="25"/>
      <c r="G14" s="18">
        <v>-2397</v>
      </c>
    </row>
    <row r="15" spans="1:8">
      <c r="A15" s="35"/>
      <c r="E15" s="25"/>
    </row>
    <row r="16" spans="1:8">
      <c r="A16" s="35"/>
      <c r="E16" s="25"/>
    </row>
    <row r="17" spans="1:221">
      <c r="A17" s="222" t="s">
        <v>552</v>
      </c>
      <c r="E17" s="25"/>
      <c r="G17" s="18">
        <v>12046</v>
      </c>
    </row>
    <row r="18" spans="1:221">
      <c r="A18" s="222"/>
      <c r="E18" s="25"/>
    </row>
    <row r="19" spans="1:221">
      <c r="A19" s="222"/>
      <c r="E19" s="25"/>
    </row>
    <row r="20" spans="1:221">
      <c r="A20" s="222"/>
      <c r="E20" s="25"/>
    </row>
    <row r="21" spans="1:221" ht="12.75" thickBot="1">
      <c r="A21" s="222" t="s">
        <v>171</v>
      </c>
      <c r="B21" s="469"/>
      <c r="C21" s="469"/>
      <c r="D21" s="469"/>
      <c r="E21" s="203"/>
      <c r="F21" s="469"/>
      <c r="G21" s="199">
        <v>20297</v>
      </c>
    </row>
    <row r="22" spans="1:221" ht="12.75" thickTop="1">
      <c r="A22" s="35"/>
    </row>
    <row r="23" spans="1:221">
      <c r="A23" s="66"/>
      <c r="B23" s="52"/>
      <c r="C23" s="52"/>
      <c r="D23" s="52"/>
      <c r="E23" s="549"/>
      <c r="F23" s="52"/>
      <c r="G23" s="52"/>
    </row>
    <row r="24" spans="1:221" s="16" customFormat="1">
      <c r="A24" s="427" t="s">
        <v>802</v>
      </c>
      <c r="B24" s="466"/>
      <c r="C24" s="466"/>
      <c r="D24" s="466"/>
      <c r="E24" s="550"/>
      <c r="F24" s="466"/>
      <c r="G24" s="466"/>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row>
    <row r="25" spans="1:221" s="16" customFormat="1">
      <c r="B25" s="60"/>
      <c r="C25" s="60"/>
      <c r="D25" s="60"/>
      <c r="E25" s="456"/>
      <c r="F25" s="60"/>
      <c r="G25" s="60"/>
      <c r="H25" s="25"/>
    </row>
    <row r="26" spans="1:221" s="16" customFormat="1">
      <c r="B26" s="60"/>
      <c r="C26" s="60"/>
      <c r="D26" s="60"/>
      <c r="E26" s="456"/>
      <c r="F26" s="60"/>
      <c r="G26" s="60"/>
      <c r="H26" s="25"/>
    </row>
    <row r="27" spans="1:221" s="16" customFormat="1">
      <c r="B27" s="60"/>
      <c r="C27" s="60"/>
      <c r="D27" s="60"/>
      <c r="E27" s="456"/>
      <c r="F27" s="60"/>
      <c r="G27" s="60"/>
      <c r="H27" s="25"/>
    </row>
    <row r="28" spans="1:221" s="16" customFormat="1">
      <c r="B28" s="60"/>
      <c r="C28" s="60"/>
      <c r="D28" s="60"/>
      <c r="E28" s="456"/>
      <c r="F28" s="60"/>
      <c r="G28" s="60"/>
      <c r="H28" s="25"/>
    </row>
    <row r="29" spans="1:221" s="16" customFormat="1">
      <c r="B29" s="60"/>
      <c r="C29" s="60"/>
      <c r="D29" s="60"/>
      <c r="E29" s="456"/>
      <c r="F29" s="60"/>
      <c r="G29" s="60"/>
      <c r="H29" s="25"/>
    </row>
    <row r="30" spans="1:221" s="16" customFormat="1">
      <c r="B30" s="60"/>
      <c r="C30" s="60"/>
      <c r="D30" s="60"/>
      <c r="E30" s="456"/>
      <c r="F30" s="60"/>
      <c r="G30" s="60"/>
      <c r="H30" s="25"/>
    </row>
    <row r="31" spans="1:221" s="16" customFormat="1">
      <c r="B31" s="60"/>
      <c r="C31" s="60"/>
      <c r="D31" s="60"/>
      <c r="E31" s="456"/>
      <c r="F31" s="60"/>
      <c r="G31" s="60"/>
      <c r="H31" s="25"/>
    </row>
    <row r="32" spans="1:221" s="16" customFormat="1">
      <c r="B32" s="60"/>
      <c r="C32" s="60"/>
      <c r="D32" s="60"/>
      <c r="E32" s="456"/>
      <c r="F32" s="60"/>
      <c r="G32" s="60"/>
      <c r="H32" s="25"/>
    </row>
    <row r="33" spans="1:8" s="16" customFormat="1">
      <c r="B33" s="60"/>
      <c r="C33" s="60"/>
      <c r="D33" s="60"/>
      <c r="E33" s="456"/>
      <c r="F33" s="60"/>
      <c r="G33" s="60"/>
      <c r="H33" s="25"/>
    </row>
    <row r="34" spans="1:8" s="16" customFormat="1" ht="12" customHeight="1">
      <c r="B34" s="292"/>
      <c r="C34" s="292"/>
      <c r="D34" s="292"/>
      <c r="E34" s="551"/>
      <c r="F34" s="292"/>
      <c r="G34" s="292"/>
      <c r="H34" s="25"/>
    </row>
    <row r="35" spans="1:8" s="16" customFormat="1" ht="12" customHeight="1">
      <c r="A35" s="297" t="s">
        <v>803</v>
      </c>
      <c r="B35" s="292"/>
      <c r="C35" s="292"/>
      <c r="D35" s="292"/>
      <c r="E35" s="551"/>
      <c r="F35" s="292"/>
      <c r="G35" s="292"/>
      <c r="H35" s="25"/>
    </row>
    <row r="36" spans="1:8" s="16" customFormat="1" ht="12" customHeight="1">
      <c r="A36" s="297" t="s">
        <v>219</v>
      </c>
      <c r="B36" s="292"/>
      <c r="E36" s="552"/>
      <c r="F36" s="25"/>
      <c r="H36" s="25"/>
    </row>
    <row r="37" spans="1:8" s="16" customFormat="1" ht="12" customHeight="1">
      <c r="A37" s="64"/>
      <c r="B37" s="39"/>
      <c r="C37" s="15"/>
      <c r="D37" s="15"/>
      <c r="E37" s="312"/>
      <c r="F37" s="15"/>
      <c r="G37" s="15"/>
      <c r="H37" s="39"/>
    </row>
    <row r="38" spans="1:8" s="16" customFormat="1">
      <c r="A38" s="64"/>
      <c r="B38" s="39"/>
      <c r="C38" s="15"/>
      <c r="D38" s="15"/>
      <c r="E38" s="312"/>
      <c r="F38" s="15"/>
      <c r="G38" s="15"/>
      <c r="H38" s="39"/>
    </row>
    <row r="39" spans="1:8" s="16" customFormat="1">
      <c r="A39" s="81" t="s">
        <v>810</v>
      </c>
      <c r="B39" s="39"/>
      <c r="C39" s="39"/>
      <c r="D39" s="15"/>
      <c r="E39" s="312"/>
      <c r="F39" s="15"/>
      <c r="G39" s="15"/>
      <c r="H39" s="15"/>
    </row>
    <row r="40" spans="1:8" s="16" customFormat="1">
      <c r="A40" s="297" t="s">
        <v>199</v>
      </c>
      <c r="B40" s="39"/>
      <c r="C40" s="39"/>
      <c r="D40" s="15"/>
      <c r="E40" s="312"/>
      <c r="F40" s="15"/>
      <c r="G40" s="15"/>
      <c r="H40" s="15"/>
    </row>
    <row r="41" spans="1:8" s="16" customFormat="1">
      <c r="A41" s="64"/>
      <c r="B41" s="39"/>
      <c r="C41" s="39"/>
      <c r="D41" s="39"/>
      <c r="E41" s="553"/>
      <c r="F41" s="39"/>
      <c r="G41" s="39"/>
      <c r="H41" s="39"/>
    </row>
  </sheetData>
  <customSheetViews>
    <customSheetView guid="{84FBBE83-FF6F-4C76-A58E-D04643F715A5}" showPageBreaks="1" printArea="1" view="pageBreakPreview" topLeftCell="A4">
      <selection activeCell="K26" sqref="K26"/>
      <pageMargins left="0.75" right="0.5" top="0.5" bottom="0.25" header="0" footer="0"/>
      <printOptions horizontalCentered="1"/>
      <pageSetup paperSize="9" orientation="portrait" r:id="rId1"/>
      <headerFooter alignWithMargins="0">
        <oddFooter>&amp;C4 of 11</oddFooter>
      </headerFooter>
    </customSheetView>
  </customSheetViews>
  <phoneticPr fontId="7" type="noConversion"/>
  <printOptions horizontalCentered="1"/>
  <pageMargins left="0.75" right="0.5" top="0.5" bottom="0.25" header="0" footer="0"/>
  <pageSetup paperSize="9" orientation="portrait" r:id="rId2"/>
  <headerFooter alignWithMargins="0">
    <oddFooter>&amp;C4 of 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35</vt:i4>
      </vt:variant>
    </vt:vector>
  </HeadingPairs>
  <TitlesOfParts>
    <vt:vector size="56" baseType="lpstr">
      <vt:lpstr>Links</vt:lpstr>
      <vt:lpstr>adjustments</vt:lpstr>
      <vt:lpstr>Title IEF</vt:lpstr>
      <vt:lpstr>BS</vt:lpstr>
      <vt:lpstr>P&amp;L</vt:lpstr>
      <vt:lpstr>Qtr - PnL</vt:lpstr>
      <vt:lpstr>Other Comp Income</vt:lpstr>
      <vt:lpstr>Qtr Other Comp Income</vt:lpstr>
      <vt:lpstr>Distri</vt:lpstr>
      <vt:lpstr>Qtr Distribution</vt:lpstr>
      <vt:lpstr>UHF</vt:lpstr>
      <vt:lpstr>Qtr - UHF</vt:lpstr>
      <vt:lpstr>cash flow</vt:lpstr>
      <vt:lpstr>Qtr -cashflow</vt:lpstr>
      <vt:lpstr>RP Q working</vt:lpstr>
      <vt:lpstr>cash flow working</vt:lpstr>
      <vt:lpstr>1</vt:lpstr>
      <vt:lpstr>Sheet4</vt:lpstr>
      <vt:lpstr>2</vt:lpstr>
      <vt:lpstr>3</vt:lpstr>
      <vt:lpstr>4</vt:lpstr>
      <vt:lpstr>L_AcctDes</vt:lpstr>
      <vt:lpstr>L_Adjust</vt:lpstr>
      <vt:lpstr>L_Adjust_GT</vt:lpstr>
      <vt:lpstr>L_AJE_Tot</vt:lpstr>
      <vt:lpstr>L_AJE_Tot_GT</vt:lpstr>
      <vt:lpstr>L_CompNum</vt:lpstr>
      <vt:lpstr>L_CY_Beg</vt:lpstr>
      <vt:lpstr>L_CY_Beg_GT</vt:lpstr>
      <vt:lpstr>L_CY_End</vt:lpstr>
      <vt:lpstr>L_CY_End_GT</vt:lpstr>
      <vt:lpstr>L_GrpNum</vt:lpstr>
      <vt:lpstr>L_Headings</vt:lpstr>
      <vt:lpstr>L_KeyValue</vt:lpstr>
      <vt:lpstr>L_PY_End</vt:lpstr>
      <vt:lpstr>L_PY_End_GT</vt:lpstr>
      <vt:lpstr>L_RJE_Tot</vt:lpstr>
      <vt:lpstr>L_RJE_Tot_GT</vt:lpstr>
      <vt:lpstr>L_RowNum</vt:lpstr>
      <vt:lpstr>'1'!Print_Area</vt:lpstr>
      <vt:lpstr>'2'!Print_Area</vt:lpstr>
      <vt:lpstr>'3'!Print_Area</vt:lpstr>
      <vt:lpstr>'4'!Print_Area</vt:lpstr>
      <vt:lpstr>BS!Print_Area</vt:lpstr>
      <vt:lpstr>'cash flow'!Print_Area</vt:lpstr>
      <vt:lpstr>'cash flow working'!Print_Area</vt:lpstr>
      <vt:lpstr>Distri!Print_Area</vt:lpstr>
      <vt:lpstr>'Other Comp Income'!Print_Area</vt:lpstr>
      <vt:lpstr>'P&amp;L'!Print_Area</vt:lpstr>
      <vt:lpstr>'Qtr - PnL'!Print_Area</vt:lpstr>
      <vt:lpstr>'Qtr - UHF'!Print_Area</vt:lpstr>
      <vt:lpstr>'Qtr -cashflow'!Print_Area</vt:lpstr>
      <vt:lpstr>Sheet4!Print_Area</vt:lpstr>
      <vt:lpstr>UHF!Print_Area</vt:lpstr>
      <vt:lpstr>'cash flow working'!Print_Titles</vt:lpstr>
      <vt:lpstr>Links!Print_Titles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Ahsan Aman</dc:creator>
  <cp:lastModifiedBy>Syed Ahsan Aman</cp:lastModifiedBy>
  <cp:lastPrinted>2015-10-30T07:24:36Z</cp:lastPrinted>
  <dcterms:created xsi:type="dcterms:W3CDTF">2006-07-06T11:41:36Z</dcterms:created>
  <dcterms:modified xsi:type="dcterms:W3CDTF">2015-12-16T10:00:01Z</dcterms:modified>
</cp:coreProperties>
</file>